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eie\ppa\users\48306270228\My Documents\"/>
    </mc:Choice>
  </mc:AlternateContent>
  <bookViews>
    <workbookView xWindow="0" yWindow="0" windowWidth="23040" windowHeight="8616" firstSheet="7" activeTab="10"/>
  </bookViews>
  <sheets>
    <sheet name="Lisa 2" sheetId="1" r:id="rId1"/>
    <sheet name="F.R. Kreutzwaldi 5a, Rakvere" sheetId="2" r:id="rId2"/>
    <sheet name="Loori, Auvere küla" sheetId="3" r:id="rId3"/>
    <sheet name="Pritsu, Hullo küla" sheetId="4" r:id="rId4"/>
    <sheet name="Punamäe kordon, Kuningaküla" sheetId="5" r:id="rId5"/>
    <sheet name="Rahu tn 38, Jõhvi" sheetId="13" r:id="rId6"/>
    <sheet name="Sadama tn 26, Kärdla" sheetId="8" r:id="rId7"/>
    <sheet name="Savi tn 2, Rapla" sheetId="9" r:id="rId8"/>
    <sheet name="Soo tn 2, Pärnu-Jaagupi" sheetId="10" r:id="rId9"/>
    <sheet name="Tiigi tn 9a, Narva" sheetId="11" r:id="rId10"/>
    <sheet name="Transvaali 58, Kuressaare" sheetId="12" r:id="rId11"/>
    <sheet name="Vahtra tn 3, Narva" sheetId="14" r:id="rId12"/>
    <sheet name="Ädala tn 25, Tallinn" sheetId="15" r:id="rId13"/>
    <sheet name="Järveküla tee 36, K-Järve" sheetId="1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2" l="1"/>
  <c r="F73" i="2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D11" i="16"/>
  <c r="E10" i="16"/>
  <c r="D10" i="16"/>
  <c r="A17" i="15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16" i="15"/>
  <c r="D11" i="15"/>
  <c r="E10" i="15"/>
  <c r="E39" i="15" s="1"/>
  <c r="D10" i="15"/>
  <c r="A39" i="14"/>
  <c r="E39" i="14"/>
  <c r="A40" i="14"/>
  <c r="E40" i="14"/>
  <c r="A36" i="14"/>
  <c r="A37" i="14" s="1"/>
  <c r="A38" i="14" s="1"/>
  <c r="E36" i="14"/>
  <c r="E37" i="14"/>
  <c r="E38" i="14"/>
  <c r="F16" i="14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A16" i="14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E10" i="14"/>
  <c r="E34" i="14" s="1"/>
  <c r="D10" i="14"/>
  <c r="D11" i="14" s="1"/>
  <c r="A71" i="11"/>
  <c r="A72" i="11" s="1"/>
  <c r="A73" i="11" s="1"/>
  <c r="A74" i="11" s="1"/>
  <c r="A75" i="11" s="1"/>
  <c r="E71" i="11"/>
  <c r="E72" i="11"/>
  <c r="E73" i="11"/>
  <c r="E74" i="11"/>
  <c r="E75" i="11"/>
  <c r="A62" i="11"/>
  <c r="A63" i="11" s="1"/>
  <c r="A64" i="11" s="1"/>
  <c r="A65" i="11" s="1"/>
  <c r="A66" i="11" s="1"/>
  <c r="A67" i="11" s="1"/>
  <c r="A68" i="11" s="1"/>
  <c r="A69" i="11" s="1"/>
  <c r="A70" i="11" s="1"/>
  <c r="E62" i="11"/>
  <c r="E63" i="11"/>
  <c r="E64" i="11"/>
  <c r="E65" i="11"/>
  <c r="E66" i="11"/>
  <c r="E67" i="11"/>
  <c r="E68" i="11"/>
  <c r="E69" i="11"/>
  <c r="E70" i="11"/>
  <c r="A50" i="1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E50" i="11"/>
  <c r="E51" i="11"/>
  <c r="E52" i="11"/>
  <c r="E53" i="11"/>
  <c r="E54" i="11"/>
  <c r="E55" i="11"/>
  <c r="E56" i="11"/>
  <c r="E57" i="11"/>
  <c r="E58" i="11"/>
  <c r="E59" i="11"/>
  <c r="E60" i="11"/>
  <c r="E61" i="11"/>
  <c r="A41" i="11"/>
  <c r="A42" i="11" s="1"/>
  <c r="A43" i="11" s="1"/>
  <c r="A44" i="11" s="1"/>
  <c r="A45" i="11" s="1"/>
  <c r="A46" i="11" s="1"/>
  <c r="A47" i="11" s="1"/>
  <c r="A48" i="11" s="1"/>
  <c r="A49" i="11" s="1"/>
  <c r="E41" i="11"/>
  <c r="E42" i="11"/>
  <c r="E43" i="11"/>
  <c r="E44" i="11"/>
  <c r="E45" i="11"/>
  <c r="E46" i="11"/>
  <c r="E47" i="11"/>
  <c r="E48" i="11"/>
  <c r="E49" i="11"/>
  <c r="A32" i="11"/>
  <c r="A33" i="11" s="1"/>
  <c r="A34" i="11" s="1"/>
  <c r="A35" i="11" s="1"/>
  <c r="A36" i="11" s="1"/>
  <c r="A37" i="11" s="1"/>
  <c r="A38" i="11" s="1"/>
  <c r="A39" i="11" s="1"/>
  <c r="A40" i="11" s="1"/>
  <c r="E32" i="11"/>
  <c r="E33" i="11"/>
  <c r="E34" i="11"/>
  <c r="E35" i="11"/>
  <c r="E36" i="11"/>
  <c r="E37" i="11"/>
  <c r="E38" i="11"/>
  <c r="E39" i="11"/>
  <c r="E40" i="11"/>
  <c r="A24" i="11"/>
  <c r="A25" i="11" s="1"/>
  <c r="A26" i="11" s="1"/>
  <c r="A27" i="11" s="1"/>
  <c r="A28" i="11" s="1"/>
  <c r="A29" i="11" s="1"/>
  <c r="A30" i="11" s="1"/>
  <c r="A31" i="11" s="1"/>
  <c r="E24" i="11"/>
  <c r="E25" i="11"/>
  <c r="E26" i="11"/>
  <c r="E27" i="11"/>
  <c r="E28" i="11"/>
  <c r="E29" i="11"/>
  <c r="E30" i="11"/>
  <c r="E31" i="11"/>
  <c r="I17" i="1" l="1"/>
  <c r="F16" i="16"/>
  <c r="C16" i="16"/>
  <c r="E17" i="16"/>
  <c r="E19" i="16"/>
  <c r="E21" i="16"/>
  <c r="E23" i="16"/>
  <c r="E25" i="16"/>
  <c r="E27" i="16"/>
  <c r="E29" i="16"/>
  <c r="E31" i="16"/>
  <c r="E33" i="16"/>
  <c r="E35" i="16"/>
  <c r="E16" i="16"/>
  <c r="E18" i="16"/>
  <c r="E20" i="16"/>
  <c r="E22" i="16"/>
  <c r="E24" i="16"/>
  <c r="E26" i="16"/>
  <c r="E28" i="16"/>
  <c r="E30" i="16"/>
  <c r="E32" i="16"/>
  <c r="E34" i="16"/>
  <c r="E16" i="15"/>
  <c r="E18" i="15"/>
  <c r="E20" i="15"/>
  <c r="E22" i="15"/>
  <c r="E24" i="15"/>
  <c r="E26" i="15"/>
  <c r="E28" i="15"/>
  <c r="E30" i="15"/>
  <c r="E32" i="15"/>
  <c r="E34" i="15"/>
  <c r="E36" i="15"/>
  <c r="E38" i="15"/>
  <c r="F16" i="15"/>
  <c r="C16" i="15"/>
  <c r="E17" i="15"/>
  <c r="E19" i="15"/>
  <c r="E21" i="15"/>
  <c r="E23" i="15"/>
  <c r="E25" i="15"/>
  <c r="E27" i="15"/>
  <c r="E29" i="15"/>
  <c r="E31" i="15"/>
  <c r="E33" i="15"/>
  <c r="E35" i="15"/>
  <c r="E37" i="15"/>
  <c r="C16" i="14"/>
  <c r="E17" i="14"/>
  <c r="E19" i="14"/>
  <c r="E21" i="14"/>
  <c r="E23" i="14"/>
  <c r="E25" i="14"/>
  <c r="E27" i="14"/>
  <c r="E29" i="14"/>
  <c r="E31" i="14"/>
  <c r="E33" i="14"/>
  <c r="E35" i="14"/>
  <c r="E16" i="14"/>
  <c r="E18" i="14"/>
  <c r="E20" i="14"/>
  <c r="E22" i="14"/>
  <c r="E24" i="14"/>
  <c r="E26" i="14"/>
  <c r="E28" i="14"/>
  <c r="E30" i="14"/>
  <c r="E32" i="14"/>
  <c r="E19" i="1"/>
  <c r="D19" i="1"/>
  <c r="D18" i="1"/>
  <c r="E18" i="1"/>
  <c r="D17" i="1"/>
  <c r="E17" i="1"/>
  <c r="F17" i="16" l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I19" i="1"/>
  <c r="F17" i="15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I18" i="1"/>
  <c r="D16" i="16"/>
  <c r="G16" i="16"/>
  <c r="C17" i="16" s="1"/>
  <c r="G16" i="15"/>
  <c r="C17" i="15" s="1"/>
  <c r="D16" i="15"/>
  <c r="D16" i="14"/>
  <c r="G16" i="14"/>
  <c r="C17" i="14" s="1"/>
  <c r="D11" i="1"/>
  <c r="E11" i="1"/>
  <c r="G17" i="16" l="1"/>
  <c r="C18" i="16" s="1"/>
  <c r="D17" i="16"/>
  <c r="D17" i="15"/>
  <c r="G17" i="15"/>
  <c r="C18" i="15" s="1"/>
  <c r="G17" i="14"/>
  <c r="C18" i="14" s="1"/>
  <c r="D17" i="14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E10" i="13"/>
  <c r="E17" i="13" s="1"/>
  <c r="D10" i="13"/>
  <c r="D11" i="13" s="1"/>
  <c r="D18" i="16" l="1"/>
  <c r="G18" i="16"/>
  <c r="C19" i="16" s="1"/>
  <c r="G18" i="15"/>
  <c r="C19" i="15" s="1"/>
  <c r="D18" i="15"/>
  <c r="D18" i="14"/>
  <c r="G18" i="14"/>
  <c r="C19" i="14" s="1"/>
  <c r="F16" i="13"/>
  <c r="I11" i="1" s="1"/>
  <c r="C16" i="13"/>
  <c r="E74" i="13"/>
  <c r="E72" i="13"/>
  <c r="E70" i="13"/>
  <c r="E68" i="13"/>
  <c r="E66" i="13"/>
  <c r="E64" i="13"/>
  <c r="E62" i="13"/>
  <c r="E60" i="13"/>
  <c r="E58" i="13"/>
  <c r="E56" i="13"/>
  <c r="E54" i="13"/>
  <c r="E52" i="13"/>
  <c r="E50" i="13"/>
  <c r="E48" i="13"/>
  <c r="E46" i="13"/>
  <c r="E44" i="13"/>
  <c r="E42" i="13"/>
  <c r="E40" i="13"/>
  <c r="E38" i="13"/>
  <c r="E36" i="13"/>
  <c r="E34" i="13"/>
  <c r="E32" i="13"/>
  <c r="E30" i="13"/>
  <c r="E28" i="13"/>
  <c r="E26" i="13"/>
  <c r="E24" i="13"/>
  <c r="E22" i="13"/>
  <c r="E20" i="13"/>
  <c r="E75" i="13"/>
  <c r="E73" i="13"/>
  <c r="E71" i="13"/>
  <c r="E69" i="13"/>
  <c r="E67" i="13"/>
  <c r="E65" i="13"/>
  <c r="E63" i="13"/>
  <c r="E61" i="13"/>
  <c r="E59" i="13"/>
  <c r="E57" i="13"/>
  <c r="E55" i="13"/>
  <c r="E53" i="13"/>
  <c r="E51" i="13"/>
  <c r="E49" i="13"/>
  <c r="E47" i="13"/>
  <c r="E45" i="13"/>
  <c r="E43" i="13"/>
  <c r="E41" i="13"/>
  <c r="E39" i="13"/>
  <c r="E37" i="13"/>
  <c r="E35" i="13"/>
  <c r="E33" i="13"/>
  <c r="E31" i="13"/>
  <c r="E29" i="13"/>
  <c r="E27" i="13"/>
  <c r="E25" i="13"/>
  <c r="E23" i="13"/>
  <c r="E21" i="13"/>
  <c r="E19" i="13"/>
  <c r="E16" i="13"/>
  <c r="E18" i="13"/>
  <c r="G19" i="16" l="1"/>
  <c r="C20" i="16" s="1"/>
  <c r="D19" i="16"/>
  <c r="D19" i="15"/>
  <c r="G19" i="15"/>
  <c r="C20" i="15" s="1"/>
  <c r="G19" i="14"/>
  <c r="C20" i="14" s="1"/>
  <c r="D19" i="14"/>
  <c r="F17" i="13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D16" i="13"/>
  <c r="G16" i="13"/>
  <c r="C17" i="13" s="1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E10" i="12"/>
  <c r="D10" i="12"/>
  <c r="D11" i="12" s="1"/>
  <c r="A16" i="11"/>
  <c r="A17" i="11" s="1"/>
  <c r="A18" i="11" s="1"/>
  <c r="A19" i="11" s="1"/>
  <c r="A20" i="11" s="1"/>
  <c r="A21" i="11" s="1"/>
  <c r="A22" i="11" s="1"/>
  <c r="A23" i="11" s="1"/>
  <c r="E10" i="11"/>
  <c r="D10" i="11"/>
  <c r="D11" i="11" s="1"/>
  <c r="A16" i="10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50" i="10" s="1"/>
  <c r="E10" i="10"/>
  <c r="D10" i="10"/>
  <c r="D11" i="10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E10" i="9"/>
  <c r="D10" i="9"/>
  <c r="D11" i="9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E10" i="8"/>
  <c r="E17" i="8" s="1"/>
  <c r="D10" i="8"/>
  <c r="D11" i="8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E10" i="5"/>
  <c r="E31" i="5" s="1"/>
  <c r="D10" i="5"/>
  <c r="D11" i="5" s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E10" i="4"/>
  <c r="D10" i="4"/>
  <c r="D11" i="4" s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E10" i="3"/>
  <c r="E17" i="3" s="1"/>
  <c r="D10" i="3"/>
  <c r="D11" i="3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E52" i="2"/>
  <c r="D10" i="2"/>
  <c r="D11" i="2" s="1"/>
  <c r="E10" i="2"/>
  <c r="E73" i="2" s="1"/>
  <c r="D20" i="16" l="1"/>
  <c r="G20" i="16"/>
  <c r="C21" i="16" s="1"/>
  <c r="G20" i="15"/>
  <c r="C21" i="15" s="1"/>
  <c r="D20" i="15"/>
  <c r="D20" i="14"/>
  <c r="G20" i="14"/>
  <c r="C21" i="14" s="1"/>
  <c r="E50" i="4"/>
  <c r="E66" i="4"/>
  <c r="E60" i="4"/>
  <c r="E53" i="4"/>
  <c r="E56" i="4"/>
  <c r="E57" i="4"/>
  <c r="E61" i="4"/>
  <c r="E54" i="4"/>
  <c r="E63" i="4"/>
  <c r="E65" i="4"/>
  <c r="E58" i="4"/>
  <c r="E62" i="4"/>
  <c r="E55" i="4"/>
  <c r="E52" i="4"/>
  <c r="E64" i="4"/>
  <c r="E59" i="4"/>
  <c r="E51" i="4"/>
  <c r="E42" i="2"/>
  <c r="E29" i="2"/>
  <c r="E16" i="2"/>
  <c r="E61" i="2"/>
  <c r="E59" i="2"/>
  <c r="E48" i="2"/>
  <c r="E38" i="2"/>
  <c r="E23" i="2"/>
  <c r="E58" i="2"/>
  <c r="E47" i="2"/>
  <c r="E36" i="2"/>
  <c r="E21" i="2"/>
  <c r="E69" i="2"/>
  <c r="E54" i="2"/>
  <c r="E43" i="2"/>
  <c r="E31" i="2"/>
  <c r="E68" i="2"/>
  <c r="E56" i="2"/>
  <c r="E51" i="2"/>
  <c r="E46" i="2"/>
  <c r="E40" i="2"/>
  <c r="E35" i="2"/>
  <c r="E27" i="2"/>
  <c r="E19" i="2"/>
  <c r="C16" i="2"/>
  <c r="D16" i="2" s="1"/>
  <c r="E65" i="2"/>
  <c r="E55" i="2"/>
  <c r="E50" i="2"/>
  <c r="E44" i="2"/>
  <c r="E39" i="2"/>
  <c r="E33" i="2"/>
  <c r="E25" i="2"/>
  <c r="E17" i="2"/>
  <c r="E64" i="2"/>
  <c r="E72" i="2"/>
  <c r="E67" i="2"/>
  <c r="E63" i="2"/>
  <c r="E60" i="2"/>
  <c r="E71" i="2"/>
  <c r="E57" i="2"/>
  <c r="E53" i="2"/>
  <c r="E49" i="2"/>
  <c r="E45" i="2"/>
  <c r="E41" i="2"/>
  <c r="E37" i="2"/>
  <c r="E34" i="2"/>
  <c r="E32" i="2"/>
  <c r="E30" i="2"/>
  <c r="E28" i="2"/>
  <c r="E26" i="2"/>
  <c r="E24" i="2"/>
  <c r="E22" i="2"/>
  <c r="E20" i="2"/>
  <c r="E18" i="2"/>
  <c r="F16" i="2"/>
  <c r="I7" i="1" s="1"/>
  <c r="E70" i="2"/>
  <c r="E66" i="2"/>
  <c r="E62" i="2"/>
  <c r="G17" i="13"/>
  <c r="C18" i="13" s="1"/>
  <c r="D17" i="13"/>
  <c r="F16" i="12"/>
  <c r="I16" i="1" s="1"/>
  <c r="C16" i="12"/>
  <c r="E17" i="12"/>
  <c r="E19" i="12"/>
  <c r="E21" i="12"/>
  <c r="E23" i="12"/>
  <c r="E25" i="12"/>
  <c r="E27" i="12"/>
  <c r="E29" i="12"/>
  <c r="E31" i="12"/>
  <c r="E33" i="12"/>
  <c r="E35" i="12"/>
  <c r="E16" i="12"/>
  <c r="E18" i="12"/>
  <c r="E20" i="12"/>
  <c r="E22" i="12"/>
  <c r="E24" i="12"/>
  <c r="E26" i="12"/>
  <c r="E28" i="12"/>
  <c r="E30" i="12"/>
  <c r="E32" i="12"/>
  <c r="E34" i="12"/>
  <c r="E23" i="11"/>
  <c r="E21" i="11"/>
  <c r="E19" i="11"/>
  <c r="E17" i="11"/>
  <c r="C16" i="11"/>
  <c r="F16" i="11"/>
  <c r="I15" i="1" s="1"/>
  <c r="E22" i="11"/>
  <c r="E20" i="11"/>
  <c r="E18" i="11"/>
  <c r="E16" i="11"/>
  <c r="E16" i="10"/>
  <c r="E18" i="10"/>
  <c r="E20" i="10"/>
  <c r="E22" i="10"/>
  <c r="E24" i="10"/>
  <c r="E26" i="10"/>
  <c r="E28" i="10"/>
  <c r="E30" i="10"/>
  <c r="E32" i="10"/>
  <c r="E34" i="10"/>
  <c r="E50" i="10"/>
  <c r="F16" i="10"/>
  <c r="I14" i="1" s="1"/>
  <c r="C16" i="10"/>
  <c r="E17" i="10"/>
  <c r="E19" i="10"/>
  <c r="E21" i="10"/>
  <c r="E23" i="10"/>
  <c r="E25" i="10"/>
  <c r="E27" i="10"/>
  <c r="E29" i="10"/>
  <c r="E31" i="10"/>
  <c r="E33" i="10"/>
  <c r="E35" i="10"/>
  <c r="F16" i="9"/>
  <c r="I13" i="1" s="1"/>
  <c r="C16" i="9"/>
  <c r="E17" i="9"/>
  <c r="E19" i="9"/>
  <c r="E21" i="9"/>
  <c r="E23" i="9"/>
  <c r="E25" i="9"/>
  <c r="E27" i="9"/>
  <c r="E29" i="9"/>
  <c r="E31" i="9"/>
  <c r="E33" i="9"/>
  <c r="E35" i="9"/>
  <c r="E37" i="9"/>
  <c r="E39" i="9"/>
  <c r="E16" i="9"/>
  <c r="E18" i="9"/>
  <c r="E20" i="9"/>
  <c r="E22" i="9"/>
  <c r="E24" i="9"/>
  <c r="E26" i="9"/>
  <c r="E28" i="9"/>
  <c r="E30" i="9"/>
  <c r="E32" i="9"/>
  <c r="E34" i="9"/>
  <c r="E36" i="9"/>
  <c r="E38" i="9"/>
  <c r="E19" i="8"/>
  <c r="C16" i="8"/>
  <c r="D16" i="8" s="1"/>
  <c r="F16" i="8"/>
  <c r="I12" i="1" s="1"/>
  <c r="E74" i="8"/>
  <c r="E72" i="8"/>
  <c r="E70" i="8"/>
  <c r="E68" i="8"/>
  <c r="E66" i="8"/>
  <c r="E64" i="8"/>
  <c r="E62" i="8"/>
  <c r="E60" i="8"/>
  <c r="E58" i="8"/>
  <c r="E56" i="8"/>
  <c r="E54" i="8"/>
  <c r="E52" i="8"/>
  <c r="E50" i="8"/>
  <c r="E48" i="8"/>
  <c r="E46" i="8"/>
  <c r="E44" i="8"/>
  <c r="E42" i="8"/>
  <c r="E40" i="8"/>
  <c r="E38" i="8"/>
  <c r="E36" i="8"/>
  <c r="E34" i="8"/>
  <c r="E32" i="8"/>
  <c r="E30" i="8"/>
  <c r="E28" i="8"/>
  <c r="E26" i="8"/>
  <c r="E24" i="8"/>
  <c r="E22" i="8"/>
  <c r="E20" i="8"/>
  <c r="E75" i="8"/>
  <c r="E73" i="8"/>
  <c r="E71" i="8"/>
  <c r="E69" i="8"/>
  <c r="E67" i="8"/>
  <c r="E65" i="8"/>
  <c r="E63" i="8"/>
  <c r="E61" i="8"/>
  <c r="E59" i="8"/>
  <c r="E57" i="8"/>
  <c r="E55" i="8"/>
  <c r="E53" i="8"/>
  <c r="E51" i="8"/>
  <c r="E49" i="8"/>
  <c r="E47" i="8"/>
  <c r="E45" i="8"/>
  <c r="E43" i="8"/>
  <c r="E41" i="8"/>
  <c r="E39" i="8"/>
  <c r="E37" i="8"/>
  <c r="E35" i="8"/>
  <c r="E33" i="8"/>
  <c r="E31" i="8"/>
  <c r="E29" i="8"/>
  <c r="E27" i="8"/>
  <c r="E25" i="8"/>
  <c r="E23" i="8"/>
  <c r="E21" i="8"/>
  <c r="E16" i="8"/>
  <c r="E18" i="8"/>
  <c r="E21" i="5"/>
  <c r="E37" i="5"/>
  <c r="E27" i="5"/>
  <c r="C16" i="5"/>
  <c r="D16" i="5" s="1"/>
  <c r="E29" i="5"/>
  <c r="E19" i="5"/>
  <c r="E33" i="5"/>
  <c r="E23" i="5"/>
  <c r="E38" i="5"/>
  <c r="E36" i="5"/>
  <c r="E34" i="5"/>
  <c r="E32" i="5"/>
  <c r="E30" i="5"/>
  <c r="E28" i="5"/>
  <c r="E26" i="5"/>
  <c r="E24" i="5"/>
  <c r="E22" i="5"/>
  <c r="E20" i="5"/>
  <c r="E18" i="5"/>
  <c r="E16" i="5"/>
  <c r="G16" i="5" s="1"/>
  <c r="C17" i="5" s="1"/>
  <c r="F16" i="5"/>
  <c r="I10" i="1" s="1"/>
  <c r="E17" i="5"/>
  <c r="E25" i="5"/>
  <c r="E35" i="5"/>
  <c r="E39" i="5"/>
  <c r="F16" i="4"/>
  <c r="I9" i="1" s="1"/>
  <c r="C16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C16" i="3"/>
  <c r="D16" i="3" s="1"/>
  <c r="F16" i="3"/>
  <c r="I8" i="1" s="1"/>
  <c r="E46" i="3"/>
  <c r="E44" i="3"/>
  <c r="E42" i="3"/>
  <c r="E40" i="3"/>
  <c r="E38" i="3"/>
  <c r="E36" i="3"/>
  <c r="E34" i="3"/>
  <c r="E32" i="3"/>
  <c r="E30" i="3"/>
  <c r="E28" i="3"/>
  <c r="E26" i="3"/>
  <c r="E24" i="3"/>
  <c r="E22" i="3"/>
  <c r="E20" i="3"/>
  <c r="E47" i="3"/>
  <c r="E45" i="3"/>
  <c r="E43" i="3"/>
  <c r="E41" i="3"/>
  <c r="E39" i="3"/>
  <c r="E37" i="3"/>
  <c r="E35" i="3"/>
  <c r="E33" i="3"/>
  <c r="E31" i="3"/>
  <c r="E29" i="3"/>
  <c r="E27" i="3"/>
  <c r="E25" i="3"/>
  <c r="E23" i="3"/>
  <c r="E21" i="3"/>
  <c r="E19" i="3"/>
  <c r="E16" i="3"/>
  <c r="E18" i="3"/>
  <c r="D16" i="1"/>
  <c r="E16" i="1"/>
  <c r="E15" i="1"/>
  <c r="D15" i="1"/>
  <c r="E14" i="1"/>
  <c r="D14" i="1"/>
  <c r="E13" i="1"/>
  <c r="D13" i="1"/>
  <c r="G21" i="16" l="1"/>
  <c r="C22" i="16" s="1"/>
  <c r="D21" i="16"/>
  <c r="D21" i="15"/>
  <c r="G21" i="15"/>
  <c r="C22" i="15" s="1"/>
  <c r="G21" i="14"/>
  <c r="C22" i="14" s="1"/>
  <c r="D21" i="14"/>
  <c r="G16" i="2"/>
  <c r="C17" i="2" s="1"/>
  <c r="F17" i="5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17" i="8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F17" i="10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50" i="10" s="1"/>
  <c r="F17" i="12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17" i="1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17" i="2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17" i="4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G16" i="3"/>
  <c r="C17" i="3" s="1"/>
  <c r="F17" i="3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G16" i="8"/>
  <c r="C17" i="8" s="1"/>
  <c r="G17" i="8" s="1"/>
  <c r="C18" i="8" s="1"/>
  <c r="F17" i="9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D18" i="13"/>
  <c r="G18" i="13"/>
  <c r="C19" i="13" s="1"/>
  <c r="D16" i="12"/>
  <c r="G16" i="12"/>
  <c r="C17" i="12" s="1"/>
  <c r="G16" i="11"/>
  <c r="C17" i="11" s="1"/>
  <c r="D16" i="11"/>
  <c r="G16" i="10"/>
  <c r="C17" i="10" s="1"/>
  <c r="D16" i="10"/>
  <c r="D16" i="9"/>
  <c r="G16" i="9"/>
  <c r="C17" i="9" s="1"/>
  <c r="G17" i="5"/>
  <c r="C18" i="5" s="1"/>
  <c r="D17" i="5"/>
  <c r="D16" i="4"/>
  <c r="G16" i="4"/>
  <c r="C17" i="4" s="1"/>
  <c r="G17" i="3"/>
  <c r="C18" i="3" s="1"/>
  <c r="D17" i="3"/>
  <c r="E12" i="1"/>
  <c r="D12" i="1"/>
  <c r="E10" i="1"/>
  <c r="D10" i="1"/>
  <c r="E9" i="1"/>
  <c r="D9" i="1"/>
  <c r="G8" i="1"/>
  <c r="G9" i="1" s="1"/>
  <c r="E8" i="1"/>
  <c r="D8" i="1"/>
  <c r="E7" i="1"/>
  <c r="D7" i="1"/>
  <c r="D22" i="16" l="1"/>
  <c r="G22" i="16"/>
  <c r="C23" i="16" s="1"/>
  <c r="G22" i="15"/>
  <c r="C23" i="15" s="1"/>
  <c r="D22" i="15"/>
  <c r="D22" i="14"/>
  <c r="G22" i="14"/>
  <c r="C23" i="14" s="1"/>
  <c r="D17" i="2"/>
  <c r="G17" i="2"/>
  <c r="C18" i="2" s="1"/>
  <c r="D17" i="8"/>
  <c r="G19" i="13"/>
  <c r="C20" i="13" s="1"/>
  <c r="D19" i="13"/>
  <c r="G17" i="12"/>
  <c r="C18" i="12" s="1"/>
  <c r="D17" i="12"/>
  <c r="D17" i="11"/>
  <c r="G17" i="11"/>
  <c r="C18" i="11" s="1"/>
  <c r="D17" i="10"/>
  <c r="G17" i="10"/>
  <c r="C18" i="10" s="1"/>
  <c r="G17" i="9"/>
  <c r="C18" i="9" s="1"/>
  <c r="D17" i="9"/>
  <c r="D18" i="8"/>
  <c r="G18" i="8"/>
  <c r="C19" i="8" s="1"/>
  <c r="D18" i="5"/>
  <c r="G18" i="5"/>
  <c r="C19" i="5" s="1"/>
  <c r="G17" i="4"/>
  <c r="C18" i="4" s="1"/>
  <c r="D17" i="4"/>
  <c r="D18" i="3"/>
  <c r="G18" i="3"/>
  <c r="C19" i="3" s="1"/>
  <c r="G10" i="1"/>
  <c r="G23" i="16" l="1"/>
  <c r="C24" i="16" s="1"/>
  <c r="D23" i="16"/>
  <c r="D23" i="15"/>
  <c r="G23" i="15"/>
  <c r="C24" i="15" s="1"/>
  <c r="G23" i="14"/>
  <c r="C24" i="14" s="1"/>
  <c r="D23" i="14"/>
  <c r="D18" i="2"/>
  <c r="G18" i="2"/>
  <c r="C19" i="2" s="1"/>
  <c r="G20" i="13"/>
  <c r="C21" i="13" s="1"/>
  <c r="D20" i="13"/>
  <c r="D18" i="12"/>
  <c r="G18" i="12"/>
  <c r="C19" i="12" s="1"/>
  <c r="G18" i="11"/>
  <c r="C19" i="11" s="1"/>
  <c r="D18" i="11"/>
  <c r="G18" i="10"/>
  <c r="C19" i="10" s="1"/>
  <c r="D18" i="10"/>
  <c r="D18" i="9"/>
  <c r="G18" i="9"/>
  <c r="C19" i="9" s="1"/>
  <c r="G19" i="8"/>
  <c r="C20" i="8" s="1"/>
  <c r="D19" i="8"/>
  <c r="G19" i="5"/>
  <c r="C20" i="5" s="1"/>
  <c r="D19" i="5"/>
  <c r="D18" i="4"/>
  <c r="G18" i="4"/>
  <c r="C19" i="4" s="1"/>
  <c r="G19" i="3"/>
  <c r="C20" i="3" s="1"/>
  <c r="D19" i="3"/>
  <c r="G12" i="1"/>
  <c r="D24" i="16" l="1"/>
  <c r="G24" i="16"/>
  <c r="C25" i="16" s="1"/>
  <c r="G24" i="15"/>
  <c r="C25" i="15" s="1"/>
  <c r="D24" i="15"/>
  <c r="D24" i="14"/>
  <c r="G24" i="14"/>
  <c r="C25" i="14" s="1"/>
  <c r="D19" i="2"/>
  <c r="G19" i="2"/>
  <c r="C20" i="2" s="1"/>
  <c r="G21" i="13"/>
  <c r="C22" i="13" s="1"/>
  <c r="D21" i="13"/>
  <c r="G19" i="12"/>
  <c r="C20" i="12" s="1"/>
  <c r="D19" i="12"/>
  <c r="D19" i="11"/>
  <c r="G19" i="11"/>
  <c r="C20" i="11" s="1"/>
  <c r="D19" i="10"/>
  <c r="G19" i="10"/>
  <c r="C20" i="10" s="1"/>
  <c r="G19" i="9"/>
  <c r="C20" i="9" s="1"/>
  <c r="D19" i="9"/>
  <c r="G20" i="8"/>
  <c r="C21" i="8" s="1"/>
  <c r="D20" i="8"/>
  <c r="G20" i="5"/>
  <c r="C21" i="5" s="1"/>
  <c r="D20" i="5"/>
  <c r="G19" i="4"/>
  <c r="C20" i="4" s="1"/>
  <c r="D19" i="4"/>
  <c r="G20" i="3"/>
  <c r="C21" i="3" s="1"/>
  <c r="D20" i="3"/>
  <c r="G13" i="1"/>
  <c r="G25" i="16" l="1"/>
  <c r="C26" i="16" s="1"/>
  <c r="D25" i="16"/>
  <c r="D25" i="15"/>
  <c r="G25" i="15"/>
  <c r="C26" i="15" s="1"/>
  <c r="G25" i="14"/>
  <c r="C26" i="14" s="1"/>
  <c r="D25" i="14"/>
  <c r="G20" i="2"/>
  <c r="C21" i="2" s="1"/>
  <c r="D20" i="2"/>
  <c r="G22" i="13"/>
  <c r="C23" i="13" s="1"/>
  <c r="D22" i="13"/>
  <c r="D20" i="12"/>
  <c r="G20" i="12"/>
  <c r="C21" i="12" s="1"/>
  <c r="G20" i="11"/>
  <c r="C21" i="11" s="1"/>
  <c r="D20" i="11"/>
  <c r="G20" i="10"/>
  <c r="C21" i="10" s="1"/>
  <c r="D20" i="10"/>
  <c r="D20" i="9"/>
  <c r="G20" i="9"/>
  <c r="C21" i="9" s="1"/>
  <c r="G21" i="8"/>
  <c r="C22" i="8" s="1"/>
  <c r="D21" i="8"/>
  <c r="G21" i="5"/>
  <c r="C22" i="5" s="1"/>
  <c r="D21" i="5"/>
  <c r="D20" i="4"/>
  <c r="G20" i="4"/>
  <c r="C21" i="4" s="1"/>
  <c r="G21" i="3"/>
  <c r="C22" i="3" s="1"/>
  <c r="D21" i="3"/>
  <c r="G14" i="1"/>
  <c r="D26" i="16" l="1"/>
  <c r="G26" i="16"/>
  <c r="C27" i="16" s="1"/>
  <c r="G26" i="15"/>
  <c r="C27" i="15" s="1"/>
  <c r="D26" i="15"/>
  <c r="D26" i="14"/>
  <c r="G26" i="14"/>
  <c r="C27" i="14" s="1"/>
  <c r="D21" i="2"/>
  <c r="G21" i="2"/>
  <c r="C22" i="2" s="1"/>
  <c r="G23" i="13"/>
  <c r="C24" i="13" s="1"/>
  <c r="D23" i="13"/>
  <c r="G21" i="12"/>
  <c r="C22" i="12" s="1"/>
  <c r="D21" i="12"/>
  <c r="D21" i="11"/>
  <c r="G21" i="11"/>
  <c r="C22" i="11" s="1"/>
  <c r="D21" i="10"/>
  <c r="G21" i="10"/>
  <c r="C22" i="10" s="1"/>
  <c r="G21" i="9"/>
  <c r="C22" i="9" s="1"/>
  <c r="D21" i="9"/>
  <c r="D22" i="8"/>
  <c r="G22" i="8"/>
  <c r="C23" i="8" s="1"/>
  <c r="G22" i="5"/>
  <c r="C23" i="5" s="1"/>
  <c r="D22" i="5"/>
  <c r="G21" i="4"/>
  <c r="C22" i="4" s="1"/>
  <c r="D21" i="4"/>
  <c r="G22" i="3"/>
  <c r="C23" i="3" s="1"/>
  <c r="D22" i="3"/>
  <c r="G15" i="1"/>
  <c r="G16" i="1" s="1"/>
  <c r="G17" i="1" s="1"/>
  <c r="G18" i="1" s="1"/>
  <c r="G19" i="1" s="1"/>
  <c r="G27" i="16" l="1"/>
  <c r="C28" i="16" s="1"/>
  <c r="D27" i="16"/>
  <c r="D27" i="15"/>
  <c r="G27" i="15"/>
  <c r="C28" i="15" s="1"/>
  <c r="G27" i="14"/>
  <c r="C28" i="14" s="1"/>
  <c r="D27" i="14"/>
  <c r="G22" i="2"/>
  <c r="C23" i="2" s="1"/>
  <c r="D22" i="2"/>
  <c r="G24" i="13"/>
  <c r="C25" i="13" s="1"/>
  <c r="D24" i="13"/>
  <c r="D22" i="12"/>
  <c r="G22" i="12"/>
  <c r="C23" i="12" s="1"/>
  <c r="G22" i="11"/>
  <c r="C23" i="11" s="1"/>
  <c r="D22" i="11"/>
  <c r="G22" i="10"/>
  <c r="C23" i="10" s="1"/>
  <c r="D22" i="10"/>
  <c r="D22" i="9"/>
  <c r="G22" i="9"/>
  <c r="C23" i="9" s="1"/>
  <c r="G23" i="8"/>
  <c r="C24" i="8" s="1"/>
  <c r="D23" i="8"/>
  <c r="G23" i="5"/>
  <c r="C24" i="5" s="1"/>
  <c r="D23" i="5"/>
  <c r="D22" i="4"/>
  <c r="G22" i="4"/>
  <c r="C23" i="4" s="1"/>
  <c r="G23" i="3"/>
  <c r="C24" i="3" s="1"/>
  <c r="D23" i="3"/>
  <c r="D28" i="16" l="1"/>
  <c r="G28" i="16"/>
  <c r="C29" i="16" s="1"/>
  <c r="G28" i="15"/>
  <c r="C29" i="15" s="1"/>
  <c r="D28" i="15"/>
  <c r="D28" i="14"/>
  <c r="G28" i="14"/>
  <c r="C29" i="14" s="1"/>
  <c r="D23" i="2"/>
  <c r="G23" i="2"/>
  <c r="C24" i="2" s="1"/>
  <c r="G25" i="13"/>
  <c r="C26" i="13" s="1"/>
  <c r="D25" i="13"/>
  <c r="G23" i="12"/>
  <c r="C24" i="12" s="1"/>
  <c r="D23" i="12"/>
  <c r="D23" i="11"/>
  <c r="G23" i="11"/>
  <c r="C24" i="11" s="1"/>
  <c r="D23" i="10"/>
  <c r="G23" i="10"/>
  <c r="C24" i="10" s="1"/>
  <c r="G23" i="9"/>
  <c r="C24" i="9" s="1"/>
  <c r="D23" i="9"/>
  <c r="G24" i="8"/>
  <c r="C25" i="8" s="1"/>
  <c r="D24" i="8"/>
  <c r="D24" i="5"/>
  <c r="G24" i="5"/>
  <c r="C25" i="5" s="1"/>
  <c r="G23" i="4"/>
  <c r="C24" i="4" s="1"/>
  <c r="D23" i="4"/>
  <c r="G24" i="3"/>
  <c r="C25" i="3" s="1"/>
  <c r="D24" i="3"/>
  <c r="D24" i="11" l="1"/>
  <c r="G24" i="11"/>
  <c r="C25" i="11" s="1"/>
  <c r="G29" i="16"/>
  <c r="C30" i="16" s="1"/>
  <c r="D29" i="16"/>
  <c r="D29" i="15"/>
  <c r="G29" i="15"/>
  <c r="C30" i="15" s="1"/>
  <c r="G29" i="14"/>
  <c r="C30" i="14" s="1"/>
  <c r="D29" i="14"/>
  <c r="G24" i="2"/>
  <c r="C25" i="2" s="1"/>
  <c r="D24" i="2"/>
  <c r="G26" i="13"/>
  <c r="C27" i="13" s="1"/>
  <c r="D26" i="13"/>
  <c r="D24" i="12"/>
  <c r="G24" i="12"/>
  <c r="C25" i="12" s="1"/>
  <c r="G24" i="10"/>
  <c r="C25" i="10" s="1"/>
  <c r="D24" i="10"/>
  <c r="D24" i="9"/>
  <c r="G24" i="9"/>
  <c r="C25" i="9" s="1"/>
  <c r="G25" i="8"/>
  <c r="C26" i="8" s="1"/>
  <c r="D25" i="8"/>
  <c r="G25" i="5"/>
  <c r="C26" i="5" s="1"/>
  <c r="D25" i="5"/>
  <c r="D24" i="4"/>
  <c r="G24" i="4"/>
  <c r="C25" i="4" s="1"/>
  <c r="G25" i="3"/>
  <c r="C26" i="3" s="1"/>
  <c r="D25" i="3"/>
  <c r="G25" i="11" l="1"/>
  <c r="C26" i="11" s="1"/>
  <c r="D25" i="11"/>
  <c r="D30" i="16"/>
  <c r="G30" i="16"/>
  <c r="C31" i="16" s="1"/>
  <c r="G30" i="15"/>
  <c r="C31" i="15" s="1"/>
  <c r="D30" i="15"/>
  <c r="D30" i="14"/>
  <c r="G30" i="14"/>
  <c r="C31" i="14" s="1"/>
  <c r="D25" i="2"/>
  <c r="G25" i="2"/>
  <c r="C26" i="2" s="1"/>
  <c r="G27" i="13"/>
  <c r="C28" i="13" s="1"/>
  <c r="D27" i="13"/>
  <c r="G25" i="12"/>
  <c r="C26" i="12" s="1"/>
  <c r="D25" i="12"/>
  <c r="D25" i="10"/>
  <c r="G25" i="10"/>
  <c r="C26" i="10" s="1"/>
  <c r="G25" i="9"/>
  <c r="C26" i="9" s="1"/>
  <c r="D25" i="9"/>
  <c r="G26" i="8"/>
  <c r="C27" i="8" s="1"/>
  <c r="D26" i="8"/>
  <c r="D26" i="5"/>
  <c r="G26" i="5"/>
  <c r="C27" i="5" s="1"/>
  <c r="G25" i="4"/>
  <c r="C26" i="4" s="1"/>
  <c r="D25" i="4"/>
  <c r="G26" i="3"/>
  <c r="C27" i="3" s="1"/>
  <c r="D26" i="3"/>
  <c r="G26" i="11" l="1"/>
  <c r="C27" i="11" s="1"/>
  <c r="D26" i="11"/>
  <c r="G31" i="16"/>
  <c r="C32" i="16" s="1"/>
  <c r="D31" i="16"/>
  <c r="D31" i="15"/>
  <c r="G31" i="15"/>
  <c r="C32" i="15" s="1"/>
  <c r="G31" i="14"/>
  <c r="C32" i="14" s="1"/>
  <c r="D31" i="14"/>
  <c r="G26" i="2"/>
  <c r="C27" i="2" s="1"/>
  <c r="D26" i="2"/>
  <c r="G28" i="13"/>
  <c r="C29" i="13" s="1"/>
  <c r="D28" i="13"/>
  <c r="D26" i="12"/>
  <c r="G26" i="12"/>
  <c r="C27" i="12" s="1"/>
  <c r="G26" i="10"/>
  <c r="C27" i="10" s="1"/>
  <c r="D26" i="10"/>
  <c r="D26" i="9"/>
  <c r="G26" i="9"/>
  <c r="C27" i="9" s="1"/>
  <c r="G27" i="8"/>
  <c r="C28" i="8" s="1"/>
  <c r="D27" i="8"/>
  <c r="G27" i="5"/>
  <c r="C28" i="5" s="1"/>
  <c r="D27" i="5"/>
  <c r="D26" i="4"/>
  <c r="G26" i="4"/>
  <c r="C27" i="4" s="1"/>
  <c r="G27" i="3"/>
  <c r="C28" i="3" s="1"/>
  <c r="D27" i="3"/>
  <c r="D27" i="11" l="1"/>
  <c r="G27" i="11"/>
  <c r="C28" i="11" s="1"/>
  <c r="D32" i="16"/>
  <c r="G32" i="16"/>
  <c r="C33" i="16" s="1"/>
  <c r="G32" i="15"/>
  <c r="C33" i="15" s="1"/>
  <c r="D32" i="15"/>
  <c r="D32" i="14"/>
  <c r="G32" i="14"/>
  <c r="C33" i="14" s="1"/>
  <c r="D27" i="2"/>
  <c r="G27" i="2"/>
  <c r="C28" i="2" s="1"/>
  <c r="G29" i="13"/>
  <c r="C30" i="13" s="1"/>
  <c r="D29" i="13"/>
  <c r="G27" i="12"/>
  <c r="C28" i="12" s="1"/>
  <c r="D27" i="12"/>
  <c r="D27" i="10"/>
  <c r="G27" i="10"/>
  <c r="C28" i="10" s="1"/>
  <c r="G27" i="9"/>
  <c r="C28" i="9" s="1"/>
  <c r="D27" i="9"/>
  <c r="D28" i="8"/>
  <c r="G28" i="8"/>
  <c r="C29" i="8" s="1"/>
  <c r="G28" i="5"/>
  <c r="C29" i="5" s="1"/>
  <c r="D28" i="5"/>
  <c r="G27" i="4"/>
  <c r="C28" i="4" s="1"/>
  <c r="D27" i="4"/>
  <c r="G28" i="3"/>
  <c r="C29" i="3" s="1"/>
  <c r="D28" i="3"/>
  <c r="G28" i="11" l="1"/>
  <c r="C29" i="11" s="1"/>
  <c r="D28" i="11"/>
  <c r="G33" i="16"/>
  <c r="C34" i="16" s="1"/>
  <c r="D33" i="16"/>
  <c r="D33" i="15"/>
  <c r="G33" i="15"/>
  <c r="C34" i="15" s="1"/>
  <c r="G33" i="14"/>
  <c r="C34" i="14" s="1"/>
  <c r="D33" i="14"/>
  <c r="G28" i="2"/>
  <c r="C29" i="2" s="1"/>
  <c r="D28" i="2"/>
  <c r="G30" i="13"/>
  <c r="C31" i="13" s="1"/>
  <c r="D30" i="13"/>
  <c r="D28" i="12"/>
  <c r="G28" i="12"/>
  <c r="C29" i="12" s="1"/>
  <c r="G28" i="10"/>
  <c r="C29" i="10" s="1"/>
  <c r="D28" i="10"/>
  <c r="D28" i="9"/>
  <c r="G28" i="9"/>
  <c r="C29" i="9" s="1"/>
  <c r="G29" i="8"/>
  <c r="C30" i="8" s="1"/>
  <c r="D29" i="8"/>
  <c r="G29" i="5"/>
  <c r="C30" i="5" s="1"/>
  <c r="D29" i="5"/>
  <c r="D28" i="4"/>
  <c r="G28" i="4"/>
  <c r="C29" i="4" s="1"/>
  <c r="G29" i="3"/>
  <c r="C30" i="3" s="1"/>
  <c r="D29" i="3"/>
  <c r="D29" i="11" l="1"/>
  <c r="G29" i="11"/>
  <c r="C30" i="11" s="1"/>
  <c r="D34" i="16"/>
  <c r="G34" i="16"/>
  <c r="C35" i="16" s="1"/>
  <c r="G34" i="15"/>
  <c r="C35" i="15" s="1"/>
  <c r="D34" i="15"/>
  <c r="D34" i="14"/>
  <c r="G34" i="14"/>
  <c r="C35" i="14" s="1"/>
  <c r="D29" i="2"/>
  <c r="G29" i="2"/>
  <c r="C30" i="2" s="1"/>
  <c r="G31" i="13"/>
  <c r="C32" i="13" s="1"/>
  <c r="D31" i="13"/>
  <c r="G29" i="12"/>
  <c r="C30" i="12" s="1"/>
  <c r="D29" i="12"/>
  <c r="D29" i="10"/>
  <c r="G29" i="10"/>
  <c r="C30" i="10" s="1"/>
  <c r="G29" i="9"/>
  <c r="C30" i="9" s="1"/>
  <c r="D29" i="9"/>
  <c r="D30" i="8"/>
  <c r="G30" i="8"/>
  <c r="C31" i="8" s="1"/>
  <c r="G30" i="5"/>
  <c r="C31" i="5" s="1"/>
  <c r="D30" i="5"/>
  <c r="G29" i="4"/>
  <c r="C30" i="4" s="1"/>
  <c r="D29" i="4"/>
  <c r="D30" i="3"/>
  <c r="G30" i="3"/>
  <c r="C31" i="3" s="1"/>
  <c r="G30" i="11" l="1"/>
  <c r="C31" i="11" s="1"/>
  <c r="D30" i="11"/>
  <c r="G35" i="16"/>
  <c r="D35" i="16"/>
  <c r="D35" i="15"/>
  <c r="G35" i="15"/>
  <c r="C36" i="15" s="1"/>
  <c r="G35" i="14"/>
  <c r="C36" i="14" s="1"/>
  <c r="D35" i="14"/>
  <c r="G30" i="2"/>
  <c r="C31" i="2" s="1"/>
  <c r="D30" i="2"/>
  <c r="G32" i="13"/>
  <c r="C33" i="13" s="1"/>
  <c r="D32" i="13"/>
  <c r="D30" i="12"/>
  <c r="G30" i="12"/>
  <c r="C31" i="12" s="1"/>
  <c r="G30" i="10"/>
  <c r="C31" i="10" s="1"/>
  <c r="D30" i="10"/>
  <c r="D30" i="9"/>
  <c r="G30" i="9"/>
  <c r="C31" i="9" s="1"/>
  <c r="G31" i="8"/>
  <c r="C32" i="8" s="1"/>
  <c r="D31" i="8"/>
  <c r="G31" i="5"/>
  <c r="C32" i="5" s="1"/>
  <c r="D31" i="5"/>
  <c r="D30" i="4"/>
  <c r="G30" i="4"/>
  <c r="C31" i="4" s="1"/>
  <c r="G31" i="3"/>
  <c r="C32" i="3" s="1"/>
  <c r="D31" i="3"/>
  <c r="D36" i="14" l="1"/>
  <c r="G36" i="14"/>
  <c r="C37" i="14" s="1"/>
  <c r="D31" i="11"/>
  <c r="G31" i="11"/>
  <c r="C32" i="11" s="1"/>
  <c r="G36" i="15"/>
  <c r="C37" i="15" s="1"/>
  <c r="D36" i="15"/>
  <c r="D31" i="2"/>
  <c r="G31" i="2"/>
  <c r="C32" i="2" s="1"/>
  <c r="G33" i="13"/>
  <c r="C34" i="13" s="1"/>
  <c r="D33" i="13"/>
  <c r="G31" i="12"/>
  <c r="C32" i="12" s="1"/>
  <c r="D31" i="12"/>
  <c r="D31" i="10"/>
  <c r="G31" i="10"/>
  <c r="C32" i="10" s="1"/>
  <c r="G31" i="9"/>
  <c r="C32" i="9" s="1"/>
  <c r="D31" i="9"/>
  <c r="D32" i="8"/>
  <c r="G32" i="8"/>
  <c r="C33" i="8" s="1"/>
  <c r="D32" i="5"/>
  <c r="G32" i="5"/>
  <c r="C33" i="5" s="1"/>
  <c r="G31" i="4"/>
  <c r="C32" i="4" s="1"/>
  <c r="D31" i="4"/>
  <c r="D32" i="3"/>
  <c r="G32" i="3"/>
  <c r="C33" i="3" s="1"/>
  <c r="G37" i="14" l="1"/>
  <c r="C38" i="14" s="1"/>
  <c r="D37" i="14"/>
  <c r="D32" i="11"/>
  <c r="G32" i="11"/>
  <c r="C33" i="11" s="1"/>
  <c r="D37" i="15"/>
  <c r="G37" i="15"/>
  <c r="C38" i="15" s="1"/>
  <c r="G32" i="2"/>
  <c r="C33" i="2" s="1"/>
  <c r="D32" i="2"/>
  <c r="G34" i="13"/>
  <c r="C35" i="13" s="1"/>
  <c r="D34" i="13"/>
  <c r="D32" i="12"/>
  <c r="G32" i="12"/>
  <c r="C33" i="12" s="1"/>
  <c r="G32" i="10"/>
  <c r="C33" i="10" s="1"/>
  <c r="D32" i="10"/>
  <c r="D32" i="9"/>
  <c r="G32" i="9"/>
  <c r="C33" i="9" s="1"/>
  <c r="G33" i="8"/>
  <c r="C34" i="8" s="1"/>
  <c r="D33" i="8"/>
  <c r="G33" i="5"/>
  <c r="C34" i="5" s="1"/>
  <c r="D33" i="5"/>
  <c r="D32" i="4"/>
  <c r="G32" i="4"/>
  <c r="C33" i="4" s="1"/>
  <c r="G33" i="3"/>
  <c r="C34" i="3" s="1"/>
  <c r="D33" i="3"/>
  <c r="G38" i="14" l="1"/>
  <c r="C39" i="14" s="1"/>
  <c r="D38" i="14"/>
  <c r="D33" i="11"/>
  <c r="G33" i="11"/>
  <c r="C34" i="11" s="1"/>
  <c r="G38" i="15"/>
  <c r="C39" i="15" s="1"/>
  <c r="D38" i="15"/>
  <c r="D33" i="2"/>
  <c r="G33" i="2"/>
  <c r="C34" i="2" s="1"/>
  <c r="G35" i="13"/>
  <c r="C36" i="13" s="1"/>
  <c r="D35" i="13"/>
  <c r="G33" i="12"/>
  <c r="C34" i="12" s="1"/>
  <c r="D33" i="12"/>
  <c r="D33" i="10"/>
  <c r="G33" i="10"/>
  <c r="C34" i="10" s="1"/>
  <c r="G33" i="9"/>
  <c r="C34" i="9" s="1"/>
  <c r="D33" i="9"/>
  <c r="D34" i="8"/>
  <c r="G34" i="8"/>
  <c r="C35" i="8" s="1"/>
  <c r="D34" i="5"/>
  <c r="G34" i="5"/>
  <c r="C35" i="5" s="1"/>
  <c r="G33" i="4"/>
  <c r="C34" i="4" s="1"/>
  <c r="D33" i="4"/>
  <c r="D34" i="3"/>
  <c r="G34" i="3"/>
  <c r="C35" i="3" s="1"/>
  <c r="D39" i="14" l="1"/>
  <c r="G39" i="14"/>
  <c r="C40" i="14" s="1"/>
  <c r="G34" i="11"/>
  <c r="C35" i="11" s="1"/>
  <c r="D34" i="11"/>
  <c r="D39" i="15"/>
  <c r="G39" i="15"/>
  <c r="D34" i="2"/>
  <c r="G34" i="2"/>
  <c r="C35" i="2" s="1"/>
  <c r="G36" i="13"/>
  <c r="C37" i="13" s="1"/>
  <c r="D36" i="13"/>
  <c r="D34" i="12"/>
  <c r="G34" i="12"/>
  <c r="C35" i="12" s="1"/>
  <c r="D35" i="12" s="1"/>
  <c r="F35" i="12" s="1"/>
  <c r="G34" i="10"/>
  <c r="C35" i="10" s="1"/>
  <c r="D34" i="10"/>
  <c r="D34" i="9"/>
  <c r="G34" i="9"/>
  <c r="C35" i="9" s="1"/>
  <c r="G35" i="8"/>
  <c r="C36" i="8" s="1"/>
  <c r="D35" i="8"/>
  <c r="G35" i="5"/>
  <c r="C36" i="5" s="1"/>
  <c r="D35" i="5"/>
  <c r="D34" i="4"/>
  <c r="G34" i="4"/>
  <c r="C35" i="4" s="1"/>
  <c r="G35" i="3"/>
  <c r="C36" i="3" s="1"/>
  <c r="D35" i="3"/>
  <c r="D40" i="14" l="1"/>
  <c r="G40" i="14"/>
  <c r="D35" i="11"/>
  <c r="G35" i="11"/>
  <c r="C36" i="11" s="1"/>
  <c r="D35" i="2"/>
  <c r="G35" i="2"/>
  <c r="C36" i="2" s="1"/>
  <c r="G37" i="13"/>
  <c r="C38" i="13" s="1"/>
  <c r="D37" i="13"/>
  <c r="G35" i="12"/>
  <c r="D35" i="10"/>
  <c r="G35" i="10"/>
  <c r="G35" i="9"/>
  <c r="C36" i="9" s="1"/>
  <c r="D35" i="9"/>
  <c r="D36" i="8"/>
  <c r="G36" i="8"/>
  <c r="C37" i="8" s="1"/>
  <c r="D36" i="5"/>
  <c r="G36" i="5"/>
  <c r="C37" i="5" s="1"/>
  <c r="G35" i="4"/>
  <c r="C36" i="4" s="1"/>
  <c r="D35" i="4"/>
  <c r="D36" i="3"/>
  <c r="G36" i="3"/>
  <c r="C37" i="3" s="1"/>
  <c r="G36" i="11" l="1"/>
  <c r="C37" i="11" s="1"/>
  <c r="D36" i="11"/>
  <c r="D36" i="2"/>
  <c r="G36" i="2"/>
  <c r="C37" i="2" s="1"/>
  <c r="G38" i="13"/>
  <c r="C39" i="13" s="1"/>
  <c r="D38" i="13"/>
  <c r="D36" i="9"/>
  <c r="G36" i="9"/>
  <c r="C37" i="9" s="1"/>
  <c r="G37" i="8"/>
  <c r="C38" i="8" s="1"/>
  <c r="D37" i="8"/>
  <c r="G37" i="5"/>
  <c r="C38" i="5" s="1"/>
  <c r="D37" i="5"/>
  <c r="D36" i="4"/>
  <c r="G36" i="4"/>
  <c r="C37" i="4" s="1"/>
  <c r="G37" i="3"/>
  <c r="C38" i="3" s="1"/>
  <c r="D37" i="3"/>
  <c r="D37" i="11" l="1"/>
  <c r="G37" i="11"/>
  <c r="C38" i="11" s="1"/>
  <c r="G37" i="2"/>
  <c r="C38" i="2" s="1"/>
  <c r="D37" i="2"/>
  <c r="G39" i="13"/>
  <c r="C40" i="13" s="1"/>
  <c r="D39" i="13"/>
  <c r="G37" i="9"/>
  <c r="C38" i="9" s="1"/>
  <c r="D37" i="9"/>
  <c r="D38" i="8"/>
  <c r="G38" i="8"/>
  <c r="C39" i="8" s="1"/>
  <c r="D38" i="5"/>
  <c r="G38" i="5"/>
  <c r="C39" i="5" s="1"/>
  <c r="G37" i="4"/>
  <c r="C38" i="4" s="1"/>
  <c r="D37" i="4"/>
  <c r="D38" i="3"/>
  <c r="G38" i="3"/>
  <c r="C39" i="3" s="1"/>
  <c r="G38" i="11" l="1"/>
  <c r="C39" i="11" s="1"/>
  <c r="D38" i="11"/>
  <c r="G38" i="2"/>
  <c r="C39" i="2" s="1"/>
  <c r="D38" i="2"/>
  <c r="G40" i="13"/>
  <c r="C41" i="13" s="1"/>
  <c r="D40" i="13"/>
  <c r="D38" i="9"/>
  <c r="G38" i="9"/>
  <c r="C39" i="9" s="1"/>
  <c r="G39" i="8"/>
  <c r="C40" i="8" s="1"/>
  <c r="D39" i="8"/>
  <c r="G39" i="5"/>
  <c r="D39" i="5"/>
  <c r="D38" i="4"/>
  <c r="G38" i="4"/>
  <c r="C39" i="4" s="1"/>
  <c r="G39" i="3"/>
  <c r="C40" i="3" s="1"/>
  <c r="D39" i="3"/>
  <c r="D39" i="11" l="1"/>
  <c r="G39" i="11"/>
  <c r="C40" i="11" s="1"/>
  <c r="D39" i="2"/>
  <c r="G39" i="2"/>
  <c r="C40" i="2" s="1"/>
  <c r="G41" i="13"/>
  <c r="C42" i="13" s="1"/>
  <c r="D41" i="13"/>
  <c r="G39" i="9"/>
  <c r="D39" i="9"/>
  <c r="D40" i="8"/>
  <c r="G40" i="8"/>
  <c r="C41" i="8" s="1"/>
  <c r="G39" i="4"/>
  <c r="C40" i="4" s="1"/>
  <c r="D39" i="4"/>
  <c r="D40" i="3"/>
  <c r="G40" i="3"/>
  <c r="C41" i="3" s="1"/>
  <c r="G40" i="11" l="1"/>
  <c r="C41" i="11" s="1"/>
  <c r="D40" i="11"/>
  <c r="D40" i="2"/>
  <c r="G40" i="2"/>
  <c r="C41" i="2" s="1"/>
  <c r="G42" i="13"/>
  <c r="C43" i="13" s="1"/>
  <c r="D42" i="13"/>
  <c r="G41" i="8"/>
  <c r="C42" i="8" s="1"/>
  <c r="D41" i="8"/>
  <c r="D40" i="4"/>
  <c r="G40" i="4"/>
  <c r="C41" i="4" s="1"/>
  <c r="G41" i="3"/>
  <c r="C42" i="3" s="1"/>
  <c r="D41" i="3"/>
  <c r="D41" i="11" l="1"/>
  <c r="G41" i="11"/>
  <c r="C42" i="11" s="1"/>
  <c r="D41" i="2"/>
  <c r="G41" i="2"/>
  <c r="C42" i="2" s="1"/>
  <c r="G43" i="13"/>
  <c r="C44" i="13" s="1"/>
  <c r="D43" i="13"/>
  <c r="D42" i="8"/>
  <c r="G42" i="8"/>
  <c r="C43" i="8" s="1"/>
  <c r="G41" i="4"/>
  <c r="C42" i="4" s="1"/>
  <c r="D41" i="4"/>
  <c r="D42" i="3"/>
  <c r="G42" i="3"/>
  <c r="C43" i="3" s="1"/>
  <c r="G42" i="11" l="1"/>
  <c r="C43" i="11" s="1"/>
  <c r="D42" i="11"/>
  <c r="G42" i="2"/>
  <c r="C43" i="2" s="1"/>
  <c r="D42" i="2"/>
  <c r="G44" i="13"/>
  <c r="C45" i="13" s="1"/>
  <c r="D44" i="13"/>
  <c r="G43" i="8"/>
  <c r="C44" i="8" s="1"/>
  <c r="D43" i="8"/>
  <c r="D42" i="4"/>
  <c r="G42" i="4"/>
  <c r="C43" i="4" s="1"/>
  <c r="G43" i="3"/>
  <c r="C44" i="3" s="1"/>
  <c r="D43" i="3"/>
  <c r="G43" i="11" l="1"/>
  <c r="C44" i="11" s="1"/>
  <c r="D43" i="11"/>
  <c r="G43" i="2"/>
  <c r="C44" i="2" s="1"/>
  <c r="D43" i="2"/>
  <c r="G45" i="13"/>
  <c r="C46" i="13" s="1"/>
  <c r="D45" i="13"/>
  <c r="D44" i="8"/>
  <c r="G44" i="8"/>
  <c r="C45" i="8" s="1"/>
  <c r="G43" i="4"/>
  <c r="C44" i="4" s="1"/>
  <c r="D43" i="4"/>
  <c r="D44" i="3"/>
  <c r="G44" i="3"/>
  <c r="C45" i="3" s="1"/>
  <c r="D44" i="11" l="1"/>
  <c r="G44" i="11"/>
  <c r="C45" i="11" s="1"/>
  <c r="G44" i="2"/>
  <c r="C45" i="2" s="1"/>
  <c r="D44" i="2"/>
  <c r="G46" i="13"/>
  <c r="C47" i="13" s="1"/>
  <c r="D46" i="13"/>
  <c r="G45" i="8"/>
  <c r="C46" i="8" s="1"/>
  <c r="D45" i="8"/>
  <c r="D44" i="4"/>
  <c r="G44" i="4"/>
  <c r="C45" i="4" s="1"/>
  <c r="G45" i="3"/>
  <c r="C46" i="3" s="1"/>
  <c r="D45" i="3"/>
  <c r="G45" i="11" l="1"/>
  <c r="C46" i="11" s="1"/>
  <c r="D45" i="11"/>
  <c r="D45" i="2"/>
  <c r="G45" i="2"/>
  <c r="C46" i="2" s="1"/>
  <c r="G47" i="13"/>
  <c r="C48" i="13" s="1"/>
  <c r="D47" i="13"/>
  <c r="D46" i="8"/>
  <c r="G46" i="8"/>
  <c r="C47" i="8" s="1"/>
  <c r="G45" i="4"/>
  <c r="C46" i="4" s="1"/>
  <c r="D45" i="4"/>
  <c r="D46" i="3"/>
  <c r="G46" i="3"/>
  <c r="C47" i="3" s="1"/>
  <c r="D46" i="11" l="1"/>
  <c r="G46" i="11"/>
  <c r="C47" i="11" s="1"/>
  <c r="G46" i="2"/>
  <c r="C47" i="2" s="1"/>
  <c r="D46" i="2"/>
  <c r="G48" i="13"/>
  <c r="C49" i="13" s="1"/>
  <c r="D48" i="13"/>
  <c r="G47" i="8"/>
  <c r="C48" i="8" s="1"/>
  <c r="D47" i="8"/>
  <c r="D46" i="4"/>
  <c r="G46" i="4"/>
  <c r="C47" i="4" s="1"/>
  <c r="G47" i="3"/>
  <c r="D47" i="3"/>
  <c r="G47" i="11" l="1"/>
  <c r="C48" i="11" s="1"/>
  <c r="D47" i="11"/>
  <c r="D47" i="2"/>
  <c r="G47" i="2"/>
  <c r="C48" i="2" s="1"/>
  <c r="G49" i="13"/>
  <c r="C50" i="13" s="1"/>
  <c r="D49" i="13"/>
  <c r="D48" i="8"/>
  <c r="G48" i="8"/>
  <c r="C49" i="8" s="1"/>
  <c r="G47" i="4"/>
  <c r="C48" i="4" s="1"/>
  <c r="D47" i="4"/>
  <c r="D48" i="11" l="1"/>
  <c r="G48" i="11"/>
  <c r="C49" i="11" s="1"/>
  <c r="G48" i="2"/>
  <c r="C49" i="2" s="1"/>
  <c r="D48" i="2"/>
  <c r="G50" i="13"/>
  <c r="C51" i="13" s="1"/>
  <c r="D50" i="13"/>
  <c r="G49" i="8"/>
  <c r="C50" i="8" s="1"/>
  <c r="D49" i="8"/>
  <c r="D48" i="4"/>
  <c r="G48" i="4"/>
  <c r="C49" i="4" s="1"/>
  <c r="G49" i="4" s="1"/>
  <c r="D49" i="11" l="1"/>
  <c r="G49" i="11"/>
  <c r="C50" i="11" s="1"/>
  <c r="D49" i="2"/>
  <c r="G49" i="2"/>
  <c r="C50" i="2" s="1"/>
  <c r="G51" i="13"/>
  <c r="C52" i="13" s="1"/>
  <c r="D51" i="13"/>
  <c r="C50" i="10"/>
  <c r="D50" i="8"/>
  <c r="G50" i="8"/>
  <c r="C51" i="8" s="1"/>
  <c r="C50" i="4"/>
  <c r="D49" i="4"/>
  <c r="D50" i="11" l="1"/>
  <c r="G50" i="11"/>
  <c r="C51" i="11" s="1"/>
  <c r="G50" i="2"/>
  <c r="C51" i="2" s="1"/>
  <c r="D50" i="2"/>
  <c r="G52" i="13"/>
  <c r="C53" i="13" s="1"/>
  <c r="D52" i="13"/>
  <c r="G50" i="10"/>
  <c r="D50" i="10"/>
  <c r="G51" i="8"/>
  <c r="C52" i="8" s="1"/>
  <c r="D51" i="8"/>
  <c r="D50" i="4"/>
  <c r="G50" i="4"/>
  <c r="C51" i="4" s="1"/>
  <c r="D51" i="11" l="1"/>
  <c r="G51" i="11"/>
  <c r="C52" i="11" s="1"/>
  <c r="D51" i="4"/>
  <c r="G51" i="4"/>
  <c r="C52" i="4" s="1"/>
  <c r="D51" i="2"/>
  <c r="G51" i="2"/>
  <c r="C52" i="2" s="1"/>
  <c r="G53" i="13"/>
  <c r="C54" i="13" s="1"/>
  <c r="D53" i="13"/>
  <c r="D52" i="8"/>
  <c r="G52" i="8"/>
  <c r="C53" i="8" s="1"/>
  <c r="G52" i="11" l="1"/>
  <c r="C53" i="11" s="1"/>
  <c r="D52" i="11"/>
  <c r="D52" i="4"/>
  <c r="G52" i="4"/>
  <c r="C53" i="4" s="1"/>
  <c r="G52" i="2"/>
  <c r="C53" i="2" s="1"/>
  <c r="D52" i="2"/>
  <c r="G54" i="13"/>
  <c r="C55" i="13" s="1"/>
  <c r="D54" i="13"/>
  <c r="G53" i="8"/>
  <c r="C54" i="8" s="1"/>
  <c r="D53" i="8"/>
  <c r="D53" i="11" l="1"/>
  <c r="G53" i="11"/>
  <c r="C54" i="11" s="1"/>
  <c r="G53" i="4"/>
  <c r="C54" i="4" s="1"/>
  <c r="D53" i="4"/>
  <c r="G53" i="2"/>
  <c r="C54" i="2" s="1"/>
  <c r="D53" i="2"/>
  <c r="G55" i="13"/>
  <c r="C56" i="13" s="1"/>
  <c r="D55" i="13"/>
  <c r="D54" i="8"/>
  <c r="G54" i="8"/>
  <c r="C55" i="8" s="1"/>
  <c r="G54" i="11" l="1"/>
  <c r="C55" i="11" s="1"/>
  <c r="D54" i="11"/>
  <c r="D54" i="4"/>
  <c r="G54" i="4"/>
  <c r="C55" i="4" s="1"/>
  <c r="G54" i="2"/>
  <c r="C55" i="2" s="1"/>
  <c r="D54" i="2"/>
  <c r="G56" i="13"/>
  <c r="C57" i="13" s="1"/>
  <c r="D56" i="13"/>
  <c r="G55" i="8"/>
  <c r="C56" i="8" s="1"/>
  <c r="D55" i="8"/>
  <c r="D55" i="11" l="1"/>
  <c r="G55" i="11"/>
  <c r="C56" i="11" s="1"/>
  <c r="D55" i="4"/>
  <c r="G55" i="4"/>
  <c r="C56" i="4" s="1"/>
  <c r="D55" i="2"/>
  <c r="G55" i="2"/>
  <c r="C56" i="2" s="1"/>
  <c r="G57" i="13"/>
  <c r="C58" i="13" s="1"/>
  <c r="D57" i="13"/>
  <c r="D56" i="8"/>
  <c r="G56" i="8"/>
  <c r="C57" i="8" s="1"/>
  <c r="G56" i="11" l="1"/>
  <c r="C57" i="11" s="1"/>
  <c r="D56" i="11"/>
  <c r="D56" i="4"/>
  <c r="G56" i="4"/>
  <c r="C57" i="4" s="1"/>
  <c r="G56" i="2"/>
  <c r="C57" i="2" s="1"/>
  <c r="D56" i="2"/>
  <c r="G58" i="13"/>
  <c r="C59" i="13" s="1"/>
  <c r="D58" i="13"/>
  <c r="G57" i="8"/>
  <c r="C58" i="8" s="1"/>
  <c r="D57" i="8"/>
  <c r="D57" i="11" l="1"/>
  <c r="G57" i="11"/>
  <c r="C58" i="11" s="1"/>
  <c r="D57" i="4"/>
  <c r="G57" i="4"/>
  <c r="C58" i="4" s="1"/>
  <c r="D57" i="2"/>
  <c r="G57" i="2"/>
  <c r="C58" i="2" s="1"/>
  <c r="G59" i="13"/>
  <c r="C60" i="13" s="1"/>
  <c r="D59" i="13"/>
  <c r="D58" i="8"/>
  <c r="G58" i="8"/>
  <c r="C59" i="8" s="1"/>
  <c r="G58" i="11" l="1"/>
  <c r="C59" i="11" s="1"/>
  <c r="D58" i="11"/>
  <c r="D58" i="4"/>
  <c r="G58" i="4"/>
  <c r="C59" i="4" s="1"/>
  <c r="G58" i="2"/>
  <c r="C59" i="2" s="1"/>
  <c r="D58" i="2"/>
  <c r="G60" i="13"/>
  <c r="C61" i="13" s="1"/>
  <c r="D60" i="13"/>
  <c r="G59" i="8"/>
  <c r="C60" i="8" s="1"/>
  <c r="D59" i="8"/>
  <c r="D59" i="11" l="1"/>
  <c r="G59" i="11"/>
  <c r="C60" i="11" s="1"/>
  <c r="D59" i="4"/>
  <c r="G59" i="4"/>
  <c r="C60" i="4" s="1"/>
  <c r="G59" i="2"/>
  <c r="C60" i="2" s="1"/>
  <c r="D59" i="2"/>
  <c r="G61" i="13"/>
  <c r="C62" i="13" s="1"/>
  <c r="D61" i="13"/>
  <c r="D60" i="8"/>
  <c r="G60" i="8"/>
  <c r="C61" i="8" s="1"/>
  <c r="G60" i="11" l="1"/>
  <c r="C61" i="11" s="1"/>
  <c r="D60" i="11"/>
  <c r="G60" i="4"/>
  <c r="C61" i="4" s="1"/>
  <c r="D60" i="4"/>
  <c r="D60" i="2"/>
  <c r="G60" i="2"/>
  <c r="C61" i="2" s="1"/>
  <c r="G62" i="13"/>
  <c r="C63" i="13" s="1"/>
  <c r="D62" i="13"/>
  <c r="G61" i="8"/>
  <c r="C62" i="8" s="1"/>
  <c r="D61" i="8"/>
  <c r="D61" i="11" l="1"/>
  <c r="G61" i="11"/>
  <c r="C62" i="11" s="1"/>
  <c r="D61" i="4"/>
  <c r="G61" i="4"/>
  <c r="C62" i="4" s="1"/>
  <c r="G61" i="2"/>
  <c r="C62" i="2" s="1"/>
  <c r="D61" i="2"/>
  <c r="G63" i="13"/>
  <c r="C64" i="13" s="1"/>
  <c r="D63" i="13"/>
  <c r="D62" i="8"/>
  <c r="G62" i="8"/>
  <c r="C63" i="8" s="1"/>
  <c r="D62" i="11" l="1"/>
  <c r="G62" i="11"/>
  <c r="C63" i="11" s="1"/>
  <c r="G62" i="4"/>
  <c r="C63" i="4" s="1"/>
  <c r="D62" i="4"/>
  <c r="G62" i="2"/>
  <c r="C63" i="2" s="1"/>
  <c r="D62" i="2"/>
  <c r="G64" i="13"/>
  <c r="C65" i="13" s="1"/>
  <c r="D64" i="13"/>
  <c r="G63" i="8"/>
  <c r="C64" i="8" s="1"/>
  <c r="D63" i="8"/>
  <c r="G63" i="11" l="1"/>
  <c r="C64" i="11" s="1"/>
  <c r="D63" i="11"/>
  <c r="D63" i="4"/>
  <c r="G63" i="4"/>
  <c r="C64" i="4" s="1"/>
  <c r="G63" i="2"/>
  <c r="C64" i="2" s="1"/>
  <c r="D63" i="2"/>
  <c r="G65" i="13"/>
  <c r="C66" i="13" s="1"/>
  <c r="D65" i="13"/>
  <c r="D64" i="8"/>
  <c r="G64" i="8"/>
  <c r="C65" i="8" s="1"/>
  <c r="D64" i="11" l="1"/>
  <c r="G64" i="11"/>
  <c r="C65" i="11" s="1"/>
  <c r="D64" i="4"/>
  <c r="G64" i="4"/>
  <c r="C65" i="4" s="1"/>
  <c r="G64" i="2"/>
  <c r="C65" i="2" s="1"/>
  <c r="D64" i="2"/>
  <c r="G66" i="13"/>
  <c r="C67" i="13" s="1"/>
  <c r="D66" i="13"/>
  <c r="G65" i="8"/>
  <c r="C66" i="8" s="1"/>
  <c r="D65" i="8"/>
  <c r="D65" i="11" l="1"/>
  <c r="G65" i="11"/>
  <c r="C66" i="11" s="1"/>
  <c r="D65" i="4"/>
  <c r="G65" i="4"/>
  <c r="C66" i="4" s="1"/>
  <c r="G65" i="2"/>
  <c r="C66" i="2" s="1"/>
  <c r="D65" i="2"/>
  <c r="G67" i="13"/>
  <c r="C68" i="13" s="1"/>
  <c r="D67" i="13"/>
  <c r="D66" i="8"/>
  <c r="G66" i="8"/>
  <c r="C67" i="8" s="1"/>
  <c r="G66" i="11" l="1"/>
  <c r="C67" i="11" s="1"/>
  <c r="D66" i="11"/>
  <c r="D66" i="4"/>
  <c r="G66" i="4"/>
  <c r="G66" i="2"/>
  <c r="C67" i="2" s="1"/>
  <c r="D66" i="2"/>
  <c r="G68" i="13"/>
  <c r="C69" i="13" s="1"/>
  <c r="D68" i="13"/>
  <c r="G67" i="8"/>
  <c r="C68" i="8" s="1"/>
  <c r="D67" i="8"/>
  <c r="D67" i="11" l="1"/>
  <c r="G67" i="11"/>
  <c r="C68" i="11" s="1"/>
  <c r="D67" i="2"/>
  <c r="G67" i="2"/>
  <c r="C68" i="2" s="1"/>
  <c r="G69" i="13"/>
  <c r="C70" i="13" s="1"/>
  <c r="D69" i="13"/>
  <c r="D68" i="8"/>
  <c r="G68" i="8"/>
  <c r="C69" i="8" s="1"/>
  <c r="D68" i="11" l="1"/>
  <c r="G68" i="11"/>
  <c r="C69" i="11" s="1"/>
  <c r="G68" i="2"/>
  <c r="C69" i="2" s="1"/>
  <c r="D68" i="2"/>
  <c r="G70" i="13"/>
  <c r="C71" i="13" s="1"/>
  <c r="D70" i="13"/>
  <c r="G69" i="8"/>
  <c r="C70" i="8" s="1"/>
  <c r="D69" i="8"/>
  <c r="D69" i="11" l="1"/>
  <c r="G69" i="11"/>
  <c r="C70" i="11" s="1"/>
  <c r="D69" i="2"/>
  <c r="G69" i="2"/>
  <c r="C70" i="2" s="1"/>
  <c r="G71" i="13"/>
  <c r="C72" i="13" s="1"/>
  <c r="D71" i="13"/>
  <c r="D70" i="8"/>
  <c r="G70" i="8"/>
  <c r="C71" i="8" s="1"/>
  <c r="D70" i="11" l="1"/>
  <c r="G70" i="11"/>
  <c r="C71" i="11" s="1"/>
  <c r="G70" i="2"/>
  <c r="C71" i="2" s="1"/>
  <c r="D70" i="2"/>
  <c r="G72" i="13"/>
  <c r="C73" i="13" s="1"/>
  <c r="D72" i="13"/>
  <c r="G71" i="8"/>
  <c r="C72" i="8" s="1"/>
  <c r="D71" i="8"/>
  <c r="D71" i="11" l="1"/>
  <c r="G71" i="11"/>
  <c r="C72" i="11" s="1"/>
  <c r="D71" i="2"/>
  <c r="G71" i="2"/>
  <c r="C72" i="2" s="1"/>
  <c r="G73" i="13"/>
  <c r="C74" i="13" s="1"/>
  <c r="D73" i="13"/>
  <c r="D72" i="8"/>
  <c r="G72" i="8"/>
  <c r="C73" i="8" s="1"/>
  <c r="D72" i="11" l="1"/>
  <c r="G72" i="11"/>
  <c r="C73" i="11" s="1"/>
  <c r="D72" i="2"/>
  <c r="G72" i="2"/>
  <c r="C73" i="2" s="1"/>
  <c r="G74" i="13"/>
  <c r="C75" i="13" s="1"/>
  <c r="G75" i="13" s="1"/>
  <c r="D74" i="13"/>
  <c r="G73" i="8"/>
  <c r="C74" i="8" s="1"/>
  <c r="D73" i="8"/>
  <c r="G73" i="11" l="1"/>
  <c r="C74" i="11" s="1"/>
  <c r="D73" i="11"/>
  <c r="G73" i="2"/>
  <c r="D75" i="13"/>
  <c r="D74" i="8"/>
  <c r="G74" i="8"/>
  <c r="C75" i="8" s="1"/>
  <c r="D74" i="11" l="1"/>
  <c r="G74" i="11"/>
  <c r="C75" i="11" s="1"/>
  <c r="G75" i="8"/>
  <c r="D75" i="8"/>
  <c r="G75" i="11" l="1"/>
  <c r="D75" i="11"/>
</calcChain>
</file>

<file path=xl/sharedStrings.xml><?xml version="1.0" encoding="utf-8"?>
<sst xmlns="http://schemas.openxmlformats.org/spreadsheetml/2006/main" count="273" uniqueCount="54">
  <si>
    <t>Üürnik</t>
  </si>
  <si>
    <t>Aadress</t>
  </si>
  <si>
    <t>Projektijuhtimise tasu, EUR</t>
  </si>
  <si>
    <t>Intress</t>
  </si>
  <si>
    <t>Perioodi algus</t>
  </si>
  <si>
    <t>Kapitalikomponent, EUR/kuu</t>
  </si>
  <si>
    <t>Lepingu lõpp</t>
  </si>
  <si>
    <t>Kapitalikomponendi maksmise lõpp</t>
  </si>
  <si>
    <t>Kärdla linn, Sadama tn 26</t>
  </si>
  <si>
    <t>Rapla linn, Savi tn 2</t>
  </si>
  <si>
    <t>Narva linn, Vahtra tn 3</t>
  </si>
  <si>
    <t>Maksete algus</t>
  </si>
  <si>
    <t>Maksete arv</t>
  </si>
  <si>
    <t>kuud</t>
  </si>
  <si>
    <t>Pisiparendus</t>
  </si>
  <si>
    <t>EUR (km-ta)</t>
  </si>
  <si>
    <t>Üürniku osakaal</t>
  </si>
  <si>
    <t>Kapitali algväärtus</t>
  </si>
  <si>
    <t>Kapitali lõppväärtus</t>
  </si>
  <si>
    <t>Kapitali tulumäär 2018 I pa</t>
  </si>
  <si>
    <t>Kuupäev</t>
  </si>
  <si>
    <t>Jrk nr</t>
  </si>
  <si>
    <t>Algjääk</t>
  </si>
  <si>
    <t>Põhiosa</t>
  </si>
  <si>
    <t>Kap.komponent</t>
  </si>
  <si>
    <t>Lõppjääk</t>
  </si>
  <si>
    <t>Kapitalikomponendi annuiteetmaksegraafik - Savi tn 2, Rapla linn</t>
  </si>
  <si>
    <t>Politsei- ja Piirivalveamet</t>
  </si>
  <si>
    <t>Pisiparendus (sh projektijuhtimistasu), EUR</t>
  </si>
  <si>
    <t>Ehitustööde maksumus, EUR</t>
  </si>
  <si>
    <t>Lisa 2 - kapitalikomponendi annuiteetgraafikud</t>
  </si>
  <si>
    <t>Jõhvi linn, Rahu tn 38</t>
  </si>
  <si>
    <t>Kapitalikomponendi annuiteetmaksegraafik - Rahu tn 38, Jõhvi linn</t>
  </si>
  <si>
    <t>Rakvere linn, F. R. Kreutzwaldi 5a</t>
  </si>
  <si>
    <t>Auvere küla, Loori</t>
  </si>
  <si>
    <t>Hullo küla, Pritsu</t>
  </si>
  <si>
    <t>Kuningaküla, Punamäe kordon</t>
  </si>
  <si>
    <t>Pärnu-Jaagupi alev, Soo tn 2</t>
  </si>
  <si>
    <t>Kuressaare linn, Transvaali tn 58</t>
  </si>
  <si>
    <t>Tallinn, Ädala tn 25</t>
  </si>
  <si>
    <t>Kohtla-Järve linn, Järveküla tee 36</t>
  </si>
  <si>
    <t>Perioodi kestus (kalendrikuude arv)</t>
  </si>
  <si>
    <t>Narva linn, Tiigi tn 9a</t>
  </si>
  <si>
    <t>Kapitalikomponendi annuiteetmaksegraafik - Loori, Auvere küla</t>
  </si>
  <si>
    <t>Kapitalikomponendi annuiteetmaksegraafik - Pritsu, Hullo küla</t>
  </si>
  <si>
    <t>Kapitalikomponendi annuiteetmaksegraafik - Punamäe kordon, Kuningaküla</t>
  </si>
  <si>
    <t>Kapitalikomponendi annuiteetmaksegraafik - Soo tn 2, Pärnu-Jaagupi alev</t>
  </si>
  <si>
    <t>Kapitalikomponendi annuiteetmaksegraafik - Tiigi tn 9a, Narva linn</t>
  </si>
  <si>
    <t>Kapitalikomponendi annuiteetmaksegraafik - Transvaali tn 58, Kuressaare linn</t>
  </si>
  <si>
    <t>Kapitalikomponendi annuiteetmaksegraafik - Vahtra tn 3, Narva linn</t>
  </si>
  <si>
    <t>Kapitalikomponendi annuiteetmaksegraafik - Ädala tn 25, Tallinn</t>
  </si>
  <si>
    <t>Kapitalikomponendi annuiteetmaksegraafik - Järveküla tee 36, Kohtla-Järve linn</t>
  </si>
  <si>
    <t>Kapitalikomponendi annuiteetmaksegraafik - Sadama tn 26, Kärdla linn</t>
  </si>
  <si>
    <t>Kapitalikomponendi annuiteetmaksegraafik - F. R. Kreutzwaldi 5a, Rakvere 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</si>
</sst>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\.mm\.yyyy;@"/>
    <numFmt numFmtId="165" formatCode="#,##0.00&quot; &quot;;[Red]&quot;-&quot;#,##0.00&quot; &quot;"/>
    <numFmt numFmtId="166" formatCode="d&quot;.&quot;mm&quot;.&quot;yyyy"/>
    <numFmt numFmtId="167" formatCode="#,##0.0"/>
    <numFmt numFmtId="168" formatCode="0.000%"/>
    <numFmt numFmtId="169" formatCode="0.0%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2"/>
      <color theme="1"/>
      <name val="Calibri"/>
      <family val="2"/>
      <charset val="186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3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8" fillId="3" borderId="0" xfId="2" applyFill="1"/>
    <xf numFmtId="0" fontId="9" fillId="4" borderId="0" xfId="2" applyFont="1" applyFill="1" applyAlignment="1">
      <alignment horizontal="right"/>
    </xf>
    <xf numFmtId="0" fontId="0" fillId="3" borderId="0" xfId="0" applyFill="1"/>
    <xf numFmtId="0" fontId="10" fillId="4" borderId="0" xfId="2" applyFont="1" applyFill="1"/>
    <xf numFmtId="0" fontId="10" fillId="4" borderId="0" xfId="2" applyFont="1" applyFill="1" applyAlignment="1">
      <alignment horizontal="right"/>
    </xf>
    <xf numFmtId="0" fontId="11" fillId="4" borderId="0" xfId="2" applyFont="1" applyFill="1"/>
    <xf numFmtId="0" fontId="12" fillId="4" borderId="0" xfId="2" applyFont="1" applyFill="1"/>
    <xf numFmtId="4" fontId="8" fillId="4" borderId="0" xfId="2" applyNumberFormat="1" applyFill="1"/>
    <xf numFmtId="4" fontId="0" fillId="3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0" fontId="8" fillId="5" borderId="7" xfId="2" applyFill="1" applyBorder="1"/>
    <xf numFmtId="0" fontId="8" fillId="4" borderId="5" xfId="2" applyFill="1" applyBorder="1"/>
    <xf numFmtId="0" fontId="0" fillId="3" borderId="5" xfId="0" applyFill="1" applyBorder="1"/>
    <xf numFmtId="166" fontId="8" fillId="5" borderId="5" xfId="2" applyNumberFormat="1" applyFill="1" applyBorder="1"/>
    <xf numFmtId="0" fontId="8" fillId="5" borderId="4" xfId="2" applyFill="1" applyBorder="1"/>
    <xf numFmtId="0" fontId="6" fillId="3" borderId="0" xfId="0" applyFont="1" applyFill="1" applyBorder="1" applyProtection="1">
      <protection hidden="1"/>
    </xf>
    <xf numFmtId="0" fontId="8" fillId="5" borderId="8" xfId="2" applyFill="1" applyBorder="1"/>
    <xf numFmtId="0" fontId="8" fillId="4" borderId="0" xfId="2" applyFill="1" applyBorder="1"/>
    <xf numFmtId="0" fontId="0" fillId="3" borderId="0" xfId="0" applyFill="1" applyBorder="1"/>
    <xf numFmtId="1" fontId="8" fillId="5" borderId="0" xfId="2" applyNumberFormat="1" applyFill="1" applyBorder="1"/>
    <xf numFmtId="0" fontId="8" fillId="5" borderId="2" xfId="2" applyFill="1" applyBorder="1"/>
    <xf numFmtId="167" fontId="0" fillId="3" borderId="0" xfId="0" applyNumberFormat="1" applyFill="1" applyBorder="1" applyProtection="1">
      <protection hidden="1"/>
    </xf>
    <xf numFmtId="10" fontId="8" fillId="5" borderId="0" xfId="1" applyNumberFormat="1" applyFont="1" applyFill="1" applyBorder="1"/>
    <xf numFmtId="167" fontId="6" fillId="3" borderId="0" xfId="0" applyNumberFormat="1" applyFont="1" applyFill="1" applyBorder="1" applyProtection="1">
      <protection hidden="1"/>
    </xf>
    <xf numFmtId="166" fontId="0" fillId="3" borderId="0" xfId="0" applyNumberFormat="1" applyFill="1" applyBorder="1"/>
    <xf numFmtId="4" fontId="8" fillId="5" borderId="0" xfId="2" applyNumberFormat="1" applyFill="1" applyBorder="1"/>
    <xf numFmtId="0" fontId="8" fillId="5" borderId="9" xfId="2" applyFill="1" applyBorder="1"/>
    <xf numFmtId="0" fontId="8" fillId="4" borderId="10" xfId="2" applyFill="1" applyBorder="1"/>
    <xf numFmtId="0" fontId="0" fillId="3" borderId="10" xfId="0" applyFill="1" applyBorder="1"/>
    <xf numFmtId="0" fontId="8" fillId="5" borderId="3" xfId="2" applyFill="1" applyBorder="1"/>
    <xf numFmtId="0" fontId="13" fillId="3" borderId="0" xfId="2" applyFont="1" applyFill="1"/>
    <xf numFmtId="0" fontId="8" fillId="5" borderId="0" xfId="2" applyFill="1" applyBorder="1"/>
    <xf numFmtId="168" fontId="8" fillId="5" borderId="0" xfId="2" applyNumberFormat="1" applyFill="1" applyBorder="1"/>
    <xf numFmtId="0" fontId="14" fillId="4" borderId="11" xfId="2" applyFont="1" applyFill="1" applyBorder="1" applyAlignment="1">
      <alignment horizontal="right"/>
    </xf>
    <xf numFmtId="166" fontId="15" fillId="4" borderId="0" xfId="2" applyNumberFormat="1" applyFont="1" applyFill="1"/>
    <xf numFmtId="0" fontId="8" fillId="4" borderId="0" xfId="2" applyFill="1"/>
    <xf numFmtId="165" fontId="8" fillId="4" borderId="0" xfId="2" applyNumberFormat="1" applyFill="1"/>
    <xf numFmtId="0" fontId="0" fillId="0" borderId="0" xfId="0" applyAlignment="1">
      <alignment horizontal="right"/>
    </xf>
    <xf numFmtId="165" fontId="8" fillId="4" borderId="0" xfId="2" applyNumberFormat="1" applyFill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16" fillId="0" borderId="0" xfId="0" applyFont="1"/>
    <xf numFmtId="3" fontId="4" fillId="0" borderId="1" xfId="0" applyNumberFormat="1" applyFont="1" applyFill="1" applyBorder="1" applyAlignment="1">
      <alignment horizontal="center"/>
    </xf>
    <xf numFmtId="1" fontId="8" fillId="0" borderId="0" xfId="2" applyNumberFormat="1" applyFill="1" applyBorder="1"/>
    <xf numFmtId="165" fontId="8" fillId="0" borderId="0" xfId="2" applyNumberFormat="1" applyFill="1"/>
    <xf numFmtId="4" fontId="17" fillId="0" borderId="1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0" fontId="4" fillId="0" borderId="1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168" fontId="8" fillId="0" borderId="10" xfId="2" applyNumberFormat="1" applyFill="1" applyBorder="1"/>
    <xf numFmtId="169" fontId="8" fillId="0" borderId="10" xfId="2" applyNumberFormat="1" applyFill="1" applyBorder="1"/>
    <xf numFmtId="2" fontId="8" fillId="4" borderId="0" xfId="2" applyNumberFormat="1" applyFill="1"/>
    <xf numFmtId="0" fontId="0" fillId="0" borderId="0" xfId="0" applyFill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0" fontId="10" fillId="0" borderId="0" xfId="1" applyNumberFormat="1" applyFont="1" applyFill="1" applyBorder="1"/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Normaallaad 4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7" workbookViewId="0">
      <selection activeCell="O16" sqref="O16"/>
    </sheetView>
  </sheetViews>
  <sheetFormatPr defaultRowHeight="14.4" x14ac:dyDescent="0.3"/>
  <cols>
    <col min="1" max="1" width="25.77734375" customWidth="1"/>
    <col min="2" max="2" width="31.77734375" style="1" bestFit="1" customWidth="1"/>
    <col min="3" max="3" width="16.21875" style="1" bestFit="1" customWidth="1"/>
    <col min="4" max="4" width="16.21875" style="1" customWidth="1"/>
    <col min="5" max="5" width="20.77734375" style="81" customWidth="1"/>
    <col min="6" max="6" width="8.77734375" style="1" customWidth="1"/>
    <col min="7" max="7" width="12.77734375" style="1" bestFit="1" customWidth="1"/>
    <col min="8" max="8" width="13.77734375" style="1" bestFit="1" customWidth="1"/>
    <col min="9" max="9" width="13.77734375" style="1" customWidth="1"/>
    <col min="10" max="10" width="12.77734375" style="1" customWidth="1"/>
    <col min="11" max="11" width="17.77734375" style="1" customWidth="1"/>
    <col min="12" max="12" width="8.77734375" style="1" customWidth="1"/>
    <col min="257" max="257" width="17.21875" bestFit="1" customWidth="1"/>
    <col min="258" max="258" width="25.5546875" customWidth="1"/>
    <col min="259" max="259" width="16.21875" bestFit="1" customWidth="1"/>
    <col min="260" max="260" width="16.21875" customWidth="1"/>
    <col min="261" max="261" width="22.21875" customWidth="1"/>
    <col min="262" max="262" width="8.77734375" customWidth="1"/>
    <col min="263" max="263" width="12.77734375" bestFit="1" customWidth="1"/>
    <col min="264" max="264" width="13.77734375" bestFit="1" customWidth="1"/>
    <col min="265" max="265" width="18.5546875" customWidth="1"/>
    <col min="266" max="266" width="12.77734375" customWidth="1"/>
    <col min="267" max="267" width="17.77734375" customWidth="1"/>
    <col min="268" max="268" width="8.77734375" customWidth="1"/>
    <col min="513" max="513" width="17.21875" bestFit="1" customWidth="1"/>
    <col min="514" max="514" width="25.5546875" customWidth="1"/>
    <col min="515" max="515" width="16.21875" bestFit="1" customWidth="1"/>
    <col min="516" max="516" width="16.21875" customWidth="1"/>
    <col min="517" max="517" width="22.21875" customWidth="1"/>
    <col min="518" max="518" width="8.77734375" customWidth="1"/>
    <col min="519" max="519" width="12.77734375" bestFit="1" customWidth="1"/>
    <col min="520" max="520" width="13.77734375" bestFit="1" customWidth="1"/>
    <col min="521" max="521" width="18.5546875" customWidth="1"/>
    <col min="522" max="522" width="12.77734375" customWidth="1"/>
    <col min="523" max="523" width="17.77734375" customWidth="1"/>
    <col min="524" max="524" width="8.77734375" customWidth="1"/>
    <col min="769" max="769" width="17.21875" bestFit="1" customWidth="1"/>
    <col min="770" max="770" width="25.5546875" customWidth="1"/>
    <col min="771" max="771" width="16.21875" bestFit="1" customWidth="1"/>
    <col min="772" max="772" width="16.21875" customWidth="1"/>
    <col min="773" max="773" width="22.21875" customWidth="1"/>
    <col min="774" max="774" width="8.77734375" customWidth="1"/>
    <col min="775" max="775" width="12.77734375" bestFit="1" customWidth="1"/>
    <col min="776" max="776" width="13.77734375" bestFit="1" customWidth="1"/>
    <col min="777" max="777" width="18.5546875" customWidth="1"/>
    <col min="778" max="778" width="12.77734375" customWidth="1"/>
    <col min="779" max="779" width="17.77734375" customWidth="1"/>
    <col min="780" max="780" width="8.77734375" customWidth="1"/>
    <col min="1025" max="1025" width="17.21875" bestFit="1" customWidth="1"/>
    <col min="1026" max="1026" width="25.5546875" customWidth="1"/>
    <col min="1027" max="1027" width="16.21875" bestFit="1" customWidth="1"/>
    <col min="1028" max="1028" width="16.21875" customWidth="1"/>
    <col min="1029" max="1029" width="22.21875" customWidth="1"/>
    <col min="1030" max="1030" width="8.77734375" customWidth="1"/>
    <col min="1031" max="1031" width="12.77734375" bestFit="1" customWidth="1"/>
    <col min="1032" max="1032" width="13.77734375" bestFit="1" customWidth="1"/>
    <col min="1033" max="1033" width="18.5546875" customWidth="1"/>
    <col min="1034" max="1034" width="12.77734375" customWidth="1"/>
    <col min="1035" max="1035" width="17.77734375" customWidth="1"/>
    <col min="1036" max="1036" width="8.77734375" customWidth="1"/>
    <col min="1281" max="1281" width="17.21875" bestFit="1" customWidth="1"/>
    <col min="1282" max="1282" width="25.5546875" customWidth="1"/>
    <col min="1283" max="1283" width="16.21875" bestFit="1" customWidth="1"/>
    <col min="1284" max="1284" width="16.21875" customWidth="1"/>
    <col min="1285" max="1285" width="22.21875" customWidth="1"/>
    <col min="1286" max="1286" width="8.77734375" customWidth="1"/>
    <col min="1287" max="1287" width="12.77734375" bestFit="1" customWidth="1"/>
    <col min="1288" max="1288" width="13.77734375" bestFit="1" customWidth="1"/>
    <col min="1289" max="1289" width="18.5546875" customWidth="1"/>
    <col min="1290" max="1290" width="12.77734375" customWidth="1"/>
    <col min="1291" max="1291" width="17.77734375" customWidth="1"/>
    <col min="1292" max="1292" width="8.77734375" customWidth="1"/>
    <col min="1537" max="1537" width="17.21875" bestFit="1" customWidth="1"/>
    <col min="1538" max="1538" width="25.5546875" customWidth="1"/>
    <col min="1539" max="1539" width="16.21875" bestFit="1" customWidth="1"/>
    <col min="1540" max="1540" width="16.21875" customWidth="1"/>
    <col min="1541" max="1541" width="22.21875" customWidth="1"/>
    <col min="1542" max="1542" width="8.77734375" customWidth="1"/>
    <col min="1543" max="1543" width="12.77734375" bestFit="1" customWidth="1"/>
    <col min="1544" max="1544" width="13.77734375" bestFit="1" customWidth="1"/>
    <col min="1545" max="1545" width="18.5546875" customWidth="1"/>
    <col min="1546" max="1546" width="12.77734375" customWidth="1"/>
    <col min="1547" max="1547" width="17.77734375" customWidth="1"/>
    <col min="1548" max="1548" width="8.77734375" customWidth="1"/>
    <col min="1793" max="1793" width="17.21875" bestFit="1" customWidth="1"/>
    <col min="1794" max="1794" width="25.5546875" customWidth="1"/>
    <col min="1795" max="1795" width="16.21875" bestFit="1" customWidth="1"/>
    <col min="1796" max="1796" width="16.21875" customWidth="1"/>
    <col min="1797" max="1797" width="22.21875" customWidth="1"/>
    <col min="1798" max="1798" width="8.77734375" customWidth="1"/>
    <col min="1799" max="1799" width="12.77734375" bestFit="1" customWidth="1"/>
    <col min="1800" max="1800" width="13.77734375" bestFit="1" customWidth="1"/>
    <col min="1801" max="1801" width="18.5546875" customWidth="1"/>
    <col min="1802" max="1802" width="12.77734375" customWidth="1"/>
    <col min="1803" max="1803" width="17.77734375" customWidth="1"/>
    <col min="1804" max="1804" width="8.77734375" customWidth="1"/>
    <col min="2049" max="2049" width="17.21875" bestFit="1" customWidth="1"/>
    <col min="2050" max="2050" width="25.5546875" customWidth="1"/>
    <col min="2051" max="2051" width="16.21875" bestFit="1" customWidth="1"/>
    <col min="2052" max="2052" width="16.21875" customWidth="1"/>
    <col min="2053" max="2053" width="22.21875" customWidth="1"/>
    <col min="2054" max="2054" width="8.77734375" customWidth="1"/>
    <col min="2055" max="2055" width="12.77734375" bestFit="1" customWidth="1"/>
    <col min="2056" max="2056" width="13.77734375" bestFit="1" customWidth="1"/>
    <col min="2057" max="2057" width="18.5546875" customWidth="1"/>
    <col min="2058" max="2058" width="12.77734375" customWidth="1"/>
    <col min="2059" max="2059" width="17.77734375" customWidth="1"/>
    <col min="2060" max="2060" width="8.77734375" customWidth="1"/>
    <col min="2305" max="2305" width="17.21875" bestFit="1" customWidth="1"/>
    <col min="2306" max="2306" width="25.5546875" customWidth="1"/>
    <col min="2307" max="2307" width="16.21875" bestFit="1" customWidth="1"/>
    <col min="2308" max="2308" width="16.21875" customWidth="1"/>
    <col min="2309" max="2309" width="22.21875" customWidth="1"/>
    <col min="2310" max="2310" width="8.77734375" customWidth="1"/>
    <col min="2311" max="2311" width="12.77734375" bestFit="1" customWidth="1"/>
    <col min="2312" max="2312" width="13.77734375" bestFit="1" customWidth="1"/>
    <col min="2313" max="2313" width="18.5546875" customWidth="1"/>
    <col min="2314" max="2314" width="12.77734375" customWidth="1"/>
    <col min="2315" max="2315" width="17.77734375" customWidth="1"/>
    <col min="2316" max="2316" width="8.77734375" customWidth="1"/>
    <col min="2561" max="2561" width="17.21875" bestFit="1" customWidth="1"/>
    <col min="2562" max="2562" width="25.5546875" customWidth="1"/>
    <col min="2563" max="2563" width="16.21875" bestFit="1" customWidth="1"/>
    <col min="2564" max="2564" width="16.21875" customWidth="1"/>
    <col min="2565" max="2565" width="22.21875" customWidth="1"/>
    <col min="2566" max="2566" width="8.77734375" customWidth="1"/>
    <col min="2567" max="2567" width="12.77734375" bestFit="1" customWidth="1"/>
    <col min="2568" max="2568" width="13.77734375" bestFit="1" customWidth="1"/>
    <col min="2569" max="2569" width="18.5546875" customWidth="1"/>
    <col min="2570" max="2570" width="12.77734375" customWidth="1"/>
    <col min="2571" max="2571" width="17.77734375" customWidth="1"/>
    <col min="2572" max="2572" width="8.77734375" customWidth="1"/>
    <col min="2817" max="2817" width="17.21875" bestFit="1" customWidth="1"/>
    <col min="2818" max="2818" width="25.5546875" customWidth="1"/>
    <col min="2819" max="2819" width="16.21875" bestFit="1" customWidth="1"/>
    <col min="2820" max="2820" width="16.21875" customWidth="1"/>
    <col min="2821" max="2821" width="22.21875" customWidth="1"/>
    <col min="2822" max="2822" width="8.77734375" customWidth="1"/>
    <col min="2823" max="2823" width="12.77734375" bestFit="1" customWidth="1"/>
    <col min="2824" max="2824" width="13.77734375" bestFit="1" customWidth="1"/>
    <col min="2825" max="2825" width="18.5546875" customWidth="1"/>
    <col min="2826" max="2826" width="12.77734375" customWidth="1"/>
    <col min="2827" max="2827" width="17.77734375" customWidth="1"/>
    <col min="2828" max="2828" width="8.77734375" customWidth="1"/>
    <col min="3073" max="3073" width="17.21875" bestFit="1" customWidth="1"/>
    <col min="3074" max="3074" width="25.5546875" customWidth="1"/>
    <col min="3075" max="3075" width="16.21875" bestFit="1" customWidth="1"/>
    <col min="3076" max="3076" width="16.21875" customWidth="1"/>
    <col min="3077" max="3077" width="22.21875" customWidth="1"/>
    <col min="3078" max="3078" width="8.77734375" customWidth="1"/>
    <col min="3079" max="3079" width="12.77734375" bestFit="1" customWidth="1"/>
    <col min="3080" max="3080" width="13.77734375" bestFit="1" customWidth="1"/>
    <col min="3081" max="3081" width="18.5546875" customWidth="1"/>
    <col min="3082" max="3082" width="12.77734375" customWidth="1"/>
    <col min="3083" max="3083" width="17.77734375" customWidth="1"/>
    <col min="3084" max="3084" width="8.77734375" customWidth="1"/>
    <col min="3329" max="3329" width="17.21875" bestFit="1" customWidth="1"/>
    <col min="3330" max="3330" width="25.5546875" customWidth="1"/>
    <col min="3331" max="3331" width="16.21875" bestFit="1" customWidth="1"/>
    <col min="3332" max="3332" width="16.21875" customWidth="1"/>
    <col min="3333" max="3333" width="22.21875" customWidth="1"/>
    <col min="3334" max="3334" width="8.77734375" customWidth="1"/>
    <col min="3335" max="3335" width="12.77734375" bestFit="1" customWidth="1"/>
    <col min="3336" max="3336" width="13.77734375" bestFit="1" customWidth="1"/>
    <col min="3337" max="3337" width="18.5546875" customWidth="1"/>
    <col min="3338" max="3338" width="12.77734375" customWidth="1"/>
    <col min="3339" max="3339" width="17.77734375" customWidth="1"/>
    <col min="3340" max="3340" width="8.77734375" customWidth="1"/>
    <col min="3585" max="3585" width="17.21875" bestFit="1" customWidth="1"/>
    <col min="3586" max="3586" width="25.5546875" customWidth="1"/>
    <col min="3587" max="3587" width="16.21875" bestFit="1" customWidth="1"/>
    <col min="3588" max="3588" width="16.21875" customWidth="1"/>
    <col min="3589" max="3589" width="22.21875" customWidth="1"/>
    <col min="3590" max="3590" width="8.77734375" customWidth="1"/>
    <col min="3591" max="3591" width="12.77734375" bestFit="1" customWidth="1"/>
    <col min="3592" max="3592" width="13.77734375" bestFit="1" customWidth="1"/>
    <col min="3593" max="3593" width="18.5546875" customWidth="1"/>
    <col min="3594" max="3594" width="12.77734375" customWidth="1"/>
    <col min="3595" max="3595" width="17.77734375" customWidth="1"/>
    <col min="3596" max="3596" width="8.77734375" customWidth="1"/>
    <col min="3841" max="3841" width="17.21875" bestFit="1" customWidth="1"/>
    <col min="3842" max="3842" width="25.5546875" customWidth="1"/>
    <col min="3843" max="3843" width="16.21875" bestFit="1" customWidth="1"/>
    <col min="3844" max="3844" width="16.21875" customWidth="1"/>
    <col min="3845" max="3845" width="22.21875" customWidth="1"/>
    <col min="3846" max="3846" width="8.77734375" customWidth="1"/>
    <col min="3847" max="3847" width="12.77734375" bestFit="1" customWidth="1"/>
    <col min="3848" max="3848" width="13.77734375" bestFit="1" customWidth="1"/>
    <col min="3849" max="3849" width="18.5546875" customWidth="1"/>
    <col min="3850" max="3850" width="12.77734375" customWidth="1"/>
    <col min="3851" max="3851" width="17.77734375" customWidth="1"/>
    <col min="3852" max="3852" width="8.77734375" customWidth="1"/>
    <col min="4097" max="4097" width="17.21875" bestFit="1" customWidth="1"/>
    <col min="4098" max="4098" width="25.5546875" customWidth="1"/>
    <col min="4099" max="4099" width="16.21875" bestFit="1" customWidth="1"/>
    <col min="4100" max="4100" width="16.21875" customWidth="1"/>
    <col min="4101" max="4101" width="22.21875" customWidth="1"/>
    <col min="4102" max="4102" width="8.77734375" customWidth="1"/>
    <col min="4103" max="4103" width="12.77734375" bestFit="1" customWidth="1"/>
    <col min="4104" max="4104" width="13.77734375" bestFit="1" customWidth="1"/>
    <col min="4105" max="4105" width="18.5546875" customWidth="1"/>
    <col min="4106" max="4106" width="12.77734375" customWidth="1"/>
    <col min="4107" max="4107" width="17.77734375" customWidth="1"/>
    <col min="4108" max="4108" width="8.77734375" customWidth="1"/>
    <col min="4353" max="4353" width="17.21875" bestFit="1" customWidth="1"/>
    <col min="4354" max="4354" width="25.5546875" customWidth="1"/>
    <col min="4355" max="4355" width="16.21875" bestFit="1" customWidth="1"/>
    <col min="4356" max="4356" width="16.21875" customWidth="1"/>
    <col min="4357" max="4357" width="22.21875" customWidth="1"/>
    <col min="4358" max="4358" width="8.77734375" customWidth="1"/>
    <col min="4359" max="4359" width="12.77734375" bestFit="1" customWidth="1"/>
    <col min="4360" max="4360" width="13.77734375" bestFit="1" customWidth="1"/>
    <col min="4361" max="4361" width="18.5546875" customWidth="1"/>
    <col min="4362" max="4362" width="12.77734375" customWidth="1"/>
    <col min="4363" max="4363" width="17.77734375" customWidth="1"/>
    <col min="4364" max="4364" width="8.77734375" customWidth="1"/>
    <col min="4609" max="4609" width="17.21875" bestFit="1" customWidth="1"/>
    <col min="4610" max="4610" width="25.5546875" customWidth="1"/>
    <col min="4611" max="4611" width="16.21875" bestFit="1" customWidth="1"/>
    <col min="4612" max="4612" width="16.21875" customWidth="1"/>
    <col min="4613" max="4613" width="22.21875" customWidth="1"/>
    <col min="4614" max="4614" width="8.77734375" customWidth="1"/>
    <col min="4615" max="4615" width="12.77734375" bestFit="1" customWidth="1"/>
    <col min="4616" max="4616" width="13.77734375" bestFit="1" customWidth="1"/>
    <col min="4617" max="4617" width="18.5546875" customWidth="1"/>
    <col min="4618" max="4618" width="12.77734375" customWidth="1"/>
    <col min="4619" max="4619" width="17.77734375" customWidth="1"/>
    <col min="4620" max="4620" width="8.77734375" customWidth="1"/>
    <col min="4865" max="4865" width="17.21875" bestFit="1" customWidth="1"/>
    <col min="4866" max="4866" width="25.5546875" customWidth="1"/>
    <col min="4867" max="4867" width="16.21875" bestFit="1" customWidth="1"/>
    <col min="4868" max="4868" width="16.21875" customWidth="1"/>
    <col min="4869" max="4869" width="22.21875" customWidth="1"/>
    <col min="4870" max="4870" width="8.77734375" customWidth="1"/>
    <col min="4871" max="4871" width="12.77734375" bestFit="1" customWidth="1"/>
    <col min="4872" max="4872" width="13.77734375" bestFit="1" customWidth="1"/>
    <col min="4873" max="4873" width="18.5546875" customWidth="1"/>
    <col min="4874" max="4874" width="12.77734375" customWidth="1"/>
    <col min="4875" max="4875" width="17.77734375" customWidth="1"/>
    <col min="4876" max="4876" width="8.77734375" customWidth="1"/>
    <col min="5121" max="5121" width="17.21875" bestFit="1" customWidth="1"/>
    <col min="5122" max="5122" width="25.5546875" customWidth="1"/>
    <col min="5123" max="5123" width="16.21875" bestFit="1" customWidth="1"/>
    <col min="5124" max="5124" width="16.21875" customWidth="1"/>
    <col min="5125" max="5125" width="22.21875" customWidth="1"/>
    <col min="5126" max="5126" width="8.77734375" customWidth="1"/>
    <col min="5127" max="5127" width="12.77734375" bestFit="1" customWidth="1"/>
    <col min="5128" max="5128" width="13.77734375" bestFit="1" customWidth="1"/>
    <col min="5129" max="5129" width="18.5546875" customWidth="1"/>
    <col min="5130" max="5130" width="12.77734375" customWidth="1"/>
    <col min="5131" max="5131" width="17.77734375" customWidth="1"/>
    <col min="5132" max="5132" width="8.77734375" customWidth="1"/>
    <col min="5377" max="5377" width="17.21875" bestFit="1" customWidth="1"/>
    <col min="5378" max="5378" width="25.5546875" customWidth="1"/>
    <col min="5379" max="5379" width="16.21875" bestFit="1" customWidth="1"/>
    <col min="5380" max="5380" width="16.21875" customWidth="1"/>
    <col min="5381" max="5381" width="22.21875" customWidth="1"/>
    <col min="5382" max="5382" width="8.77734375" customWidth="1"/>
    <col min="5383" max="5383" width="12.77734375" bestFit="1" customWidth="1"/>
    <col min="5384" max="5384" width="13.77734375" bestFit="1" customWidth="1"/>
    <col min="5385" max="5385" width="18.5546875" customWidth="1"/>
    <col min="5386" max="5386" width="12.77734375" customWidth="1"/>
    <col min="5387" max="5387" width="17.77734375" customWidth="1"/>
    <col min="5388" max="5388" width="8.77734375" customWidth="1"/>
    <col min="5633" max="5633" width="17.21875" bestFit="1" customWidth="1"/>
    <col min="5634" max="5634" width="25.5546875" customWidth="1"/>
    <col min="5635" max="5635" width="16.21875" bestFit="1" customWidth="1"/>
    <col min="5636" max="5636" width="16.21875" customWidth="1"/>
    <col min="5637" max="5637" width="22.21875" customWidth="1"/>
    <col min="5638" max="5638" width="8.77734375" customWidth="1"/>
    <col min="5639" max="5639" width="12.77734375" bestFit="1" customWidth="1"/>
    <col min="5640" max="5640" width="13.77734375" bestFit="1" customWidth="1"/>
    <col min="5641" max="5641" width="18.5546875" customWidth="1"/>
    <col min="5642" max="5642" width="12.77734375" customWidth="1"/>
    <col min="5643" max="5643" width="17.77734375" customWidth="1"/>
    <col min="5644" max="5644" width="8.77734375" customWidth="1"/>
    <col min="5889" max="5889" width="17.21875" bestFit="1" customWidth="1"/>
    <col min="5890" max="5890" width="25.5546875" customWidth="1"/>
    <col min="5891" max="5891" width="16.21875" bestFit="1" customWidth="1"/>
    <col min="5892" max="5892" width="16.21875" customWidth="1"/>
    <col min="5893" max="5893" width="22.21875" customWidth="1"/>
    <col min="5894" max="5894" width="8.77734375" customWidth="1"/>
    <col min="5895" max="5895" width="12.77734375" bestFit="1" customWidth="1"/>
    <col min="5896" max="5896" width="13.77734375" bestFit="1" customWidth="1"/>
    <col min="5897" max="5897" width="18.5546875" customWidth="1"/>
    <col min="5898" max="5898" width="12.77734375" customWidth="1"/>
    <col min="5899" max="5899" width="17.77734375" customWidth="1"/>
    <col min="5900" max="5900" width="8.77734375" customWidth="1"/>
    <col min="6145" max="6145" width="17.21875" bestFit="1" customWidth="1"/>
    <col min="6146" max="6146" width="25.5546875" customWidth="1"/>
    <col min="6147" max="6147" width="16.21875" bestFit="1" customWidth="1"/>
    <col min="6148" max="6148" width="16.21875" customWidth="1"/>
    <col min="6149" max="6149" width="22.21875" customWidth="1"/>
    <col min="6150" max="6150" width="8.77734375" customWidth="1"/>
    <col min="6151" max="6151" width="12.77734375" bestFit="1" customWidth="1"/>
    <col min="6152" max="6152" width="13.77734375" bestFit="1" customWidth="1"/>
    <col min="6153" max="6153" width="18.5546875" customWidth="1"/>
    <col min="6154" max="6154" width="12.77734375" customWidth="1"/>
    <col min="6155" max="6155" width="17.77734375" customWidth="1"/>
    <col min="6156" max="6156" width="8.77734375" customWidth="1"/>
    <col min="6401" max="6401" width="17.21875" bestFit="1" customWidth="1"/>
    <col min="6402" max="6402" width="25.5546875" customWidth="1"/>
    <col min="6403" max="6403" width="16.21875" bestFit="1" customWidth="1"/>
    <col min="6404" max="6404" width="16.21875" customWidth="1"/>
    <col min="6405" max="6405" width="22.21875" customWidth="1"/>
    <col min="6406" max="6406" width="8.77734375" customWidth="1"/>
    <col min="6407" max="6407" width="12.77734375" bestFit="1" customWidth="1"/>
    <col min="6408" max="6408" width="13.77734375" bestFit="1" customWidth="1"/>
    <col min="6409" max="6409" width="18.5546875" customWidth="1"/>
    <col min="6410" max="6410" width="12.77734375" customWidth="1"/>
    <col min="6411" max="6411" width="17.77734375" customWidth="1"/>
    <col min="6412" max="6412" width="8.77734375" customWidth="1"/>
    <col min="6657" max="6657" width="17.21875" bestFit="1" customWidth="1"/>
    <col min="6658" max="6658" width="25.5546875" customWidth="1"/>
    <col min="6659" max="6659" width="16.21875" bestFit="1" customWidth="1"/>
    <col min="6660" max="6660" width="16.21875" customWidth="1"/>
    <col min="6661" max="6661" width="22.21875" customWidth="1"/>
    <col min="6662" max="6662" width="8.77734375" customWidth="1"/>
    <col min="6663" max="6663" width="12.77734375" bestFit="1" customWidth="1"/>
    <col min="6664" max="6664" width="13.77734375" bestFit="1" customWidth="1"/>
    <col min="6665" max="6665" width="18.5546875" customWidth="1"/>
    <col min="6666" max="6666" width="12.77734375" customWidth="1"/>
    <col min="6667" max="6667" width="17.77734375" customWidth="1"/>
    <col min="6668" max="6668" width="8.77734375" customWidth="1"/>
    <col min="6913" max="6913" width="17.21875" bestFit="1" customWidth="1"/>
    <col min="6914" max="6914" width="25.5546875" customWidth="1"/>
    <col min="6915" max="6915" width="16.21875" bestFit="1" customWidth="1"/>
    <col min="6916" max="6916" width="16.21875" customWidth="1"/>
    <col min="6917" max="6917" width="22.21875" customWidth="1"/>
    <col min="6918" max="6918" width="8.77734375" customWidth="1"/>
    <col min="6919" max="6919" width="12.77734375" bestFit="1" customWidth="1"/>
    <col min="6920" max="6920" width="13.77734375" bestFit="1" customWidth="1"/>
    <col min="6921" max="6921" width="18.5546875" customWidth="1"/>
    <col min="6922" max="6922" width="12.77734375" customWidth="1"/>
    <col min="6923" max="6923" width="17.77734375" customWidth="1"/>
    <col min="6924" max="6924" width="8.77734375" customWidth="1"/>
    <col min="7169" max="7169" width="17.21875" bestFit="1" customWidth="1"/>
    <col min="7170" max="7170" width="25.5546875" customWidth="1"/>
    <col min="7171" max="7171" width="16.21875" bestFit="1" customWidth="1"/>
    <col min="7172" max="7172" width="16.21875" customWidth="1"/>
    <col min="7173" max="7173" width="22.21875" customWidth="1"/>
    <col min="7174" max="7174" width="8.77734375" customWidth="1"/>
    <col min="7175" max="7175" width="12.77734375" bestFit="1" customWidth="1"/>
    <col min="7176" max="7176" width="13.77734375" bestFit="1" customWidth="1"/>
    <col min="7177" max="7177" width="18.5546875" customWidth="1"/>
    <col min="7178" max="7178" width="12.77734375" customWidth="1"/>
    <col min="7179" max="7179" width="17.77734375" customWidth="1"/>
    <col min="7180" max="7180" width="8.77734375" customWidth="1"/>
    <col min="7425" max="7425" width="17.21875" bestFit="1" customWidth="1"/>
    <col min="7426" max="7426" width="25.5546875" customWidth="1"/>
    <col min="7427" max="7427" width="16.21875" bestFit="1" customWidth="1"/>
    <col min="7428" max="7428" width="16.21875" customWidth="1"/>
    <col min="7429" max="7429" width="22.21875" customWidth="1"/>
    <col min="7430" max="7430" width="8.77734375" customWidth="1"/>
    <col min="7431" max="7431" width="12.77734375" bestFit="1" customWidth="1"/>
    <col min="7432" max="7432" width="13.77734375" bestFit="1" customWidth="1"/>
    <col min="7433" max="7433" width="18.5546875" customWidth="1"/>
    <col min="7434" max="7434" width="12.77734375" customWidth="1"/>
    <col min="7435" max="7435" width="17.77734375" customWidth="1"/>
    <col min="7436" max="7436" width="8.77734375" customWidth="1"/>
    <col min="7681" max="7681" width="17.21875" bestFit="1" customWidth="1"/>
    <col min="7682" max="7682" width="25.5546875" customWidth="1"/>
    <col min="7683" max="7683" width="16.21875" bestFit="1" customWidth="1"/>
    <col min="7684" max="7684" width="16.21875" customWidth="1"/>
    <col min="7685" max="7685" width="22.21875" customWidth="1"/>
    <col min="7686" max="7686" width="8.77734375" customWidth="1"/>
    <col min="7687" max="7687" width="12.77734375" bestFit="1" customWidth="1"/>
    <col min="7688" max="7688" width="13.77734375" bestFit="1" customWidth="1"/>
    <col min="7689" max="7689" width="18.5546875" customWidth="1"/>
    <col min="7690" max="7690" width="12.77734375" customWidth="1"/>
    <col min="7691" max="7691" width="17.77734375" customWidth="1"/>
    <col min="7692" max="7692" width="8.77734375" customWidth="1"/>
    <col min="7937" max="7937" width="17.21875" bestFit="1" customWidth="1"/>
    <col min="7938" max="7938" width="25.5546875" customWidth="1"/>
    <col min="7939" max="7939" width="16.21875" bestFit="1" customWidth="1"/>
    <col min="7940" max="7940" width="16.21875" customWidth="1"/>
    <col min="7941" max="7941" width="22.21875" customWidth="1"/>
    <col min="7942" max="7942" width="8.77734375" customWidth="1"/>
    <col min="7943" max="7943" width="12.77734375" bestFit="1" customWidth="1"/>
    <col min="7944" max="7944" width="13.77734375" bestFit="1" customWidth="1"/>
    <col min="7945" max="7945" width="18.5546875" customWidth="1"/>
    <col min="7946" max="7946" width="12.77734375" customWidth="1"/>
    <col min="7947" max="7947" width="17.77734375" customWidth="1"/>
    <col min="7948" max="7948" width="8.77734375" customWidth="1"/>
    <col min="8193" max="8193" width="17.21875" bestFit="1" customWidth="1"/>
    <col min="8194" max="8194" width="25.5546875" customWidth="1"/>
    <col min="8195" max="8195" width="16.21875" bestFit="1" customWidth="1"/>
    <col min="8196" max="8196" width="16.21875" customWidth="1"/>
    <col min="8197" max="8197" width="22.21875" customWidth="1"/>
    <col min="8198" max="8198" width="8.77734375" customWidth="1"/>
    <col min="8199" max="8199" width="12.77734375" bestFit="1" customWidth="1"/>
    <col min="8200" max="8200" width="13.77734375" bestFit="1" customWidth="1"/>
    <col min="8201" max="8201" width="18.5546875" customWidth="1"/>
    <col min="8202" max="8202" width="12.77734375" customWidth="1"/>
    <col min="8203" max="8203" width="17.77734375" customWidth="1"/>
    <col min="8204" max="8204" width="8.77734375" customWidth="1"/>
    <col min="8449" max="8449" width="17.21875" bestFit="1" customWidth="1"/>
    <col min="8450" max="8450" width="25.5546875" customWidth="1"/>
    <col min="8451" max="8451" width="16.21875" bestFit="1" customWidth="1"/>
    <col min="8452" max="8452" width="16.21875" customWidth="1"/>
    <col min="8453" max="8453" width="22.21875" customWidth="1"/>
    <col min="8454" max="8454" width="8.77734375" customWidth="1"/>
    <col min="8455" max="8455" width="12.77734375" bestFit="1" customWidth="1"/>
    <col min="8456" max="8456" width="13.77734375" bestFit="1" customWidth="1"/>
    <col min="8457" max="8457" width="18.5546875" customWidth="1"/>
    <col min="8458" max="8458" width="12.77734375" customWidth="1"/>
    <col min="8459" max="8459" width="17.77734375" customWidth="1"/>
    <col min="8460" max="8460" width="8.77734375" customWidth="1"/>
    <col min="8705" max="8705" width="17.21875" bestFit="1" customWidth="1"/>
    <col min="8706" max="8706" width="25.5546875" customWidth="1"/>
    <col min="8707" max="8707" width="16.21875" bestFit="1" customWidth="1"/>
    <col min="8708" max="8708" width="16.21875" customWidth="1"/>
    <col min="8709" max="8709" width="22.21875" customWidth="1"/>
    <col min="8710" max="8710" width="8.77734375" customWidth="1"/>
    <col min="8711" max="8711" width="12.77734375" bestFit="1" customWidth="1"/>
    <col min="8712" max="8712" width="13.77734375" bestFit="1" customWidth="1"/>
    <col min="8713" max="8713" width="18.5546875" customWidth="1"/>
    <col min="8714" max="8714" width="12.77734375" customWidth="1"/>
    <col min="8715" max="8715" width="17.77734375" customWidth="1"/>
    <col min="8716" max="8716" width="8.77734375" customWidth="1"/>
    <col min="8961" max="8961" width="17.21875" bestFit="1" customWidth="1"/>
    <col min="8962" max="8962" width="25.5546875" customWidth="1"/>
    <col min="8963" max="8963" width="16.21875" bestFit="1" customWidth="1"/>
    <col min="8964" max="8964" width="16.21875" customWidth="1"/>
    <col min="8965" max="8965" width="22.21875" customWidth="1"/>
    <col min="8966" max="8966" width="8.77734375" customWidth="1"/>
    <col min="8967" max="8967" width="12.77734375" bestFit="1" customWidth="1"/>
    <col min="8968" max="8968" width="13.77734375" bestFit="1" customWidth="1"/>
    <col min="8969" max="8969" width="18.5546875" customWidth="1"/>
    <col min="8970" max="8970" width="12.77734375" customWidth="1"/>
    <col min="8971" max="8971" width="17.77734375" customWidth="1"/>
    <col min="8972" max="8972" width="8.77734375" customWidth="1"/>
    <col min="9217" max="9217" width="17.21875" bestFit="1" customWidth="1"/>
    <col min="9218" max="9218" width="25.5546875" customWidth="1"/>
    <col min="9219" max="9219" width="16.21875" bestFit="1" customWidth="1"/>
    <col min="9220" max="9220" width="16.21875" customWidth="1"/>
    <col min="9221" max="9221" width="22.21875" customWidth="1"/>
    <col min="9222" max="9222" width="8.77734375" customWidth="1"/>
    <col min="9223" max="9223" width="12.77734375" bestFit="1" customWidth="1"/>
    <col min="9224" max="9224" width="13.77734375" bestFit="1" customWidth="1"/>
    <col min="9225" max="9225" width="18.5546875" customWidth="1"/>
    <col min="9226" max="9226" width="12.77734375" customWidth="1"/>
    <col min="9227" max="9227" width="17.77734375" customWidth="1"/>
    <col min="9228" max="9228" width="8.77734375" customWidth="1"/>
    <col min="9473" max="9473" width="17.21875" bestFit="1" customWidth="1"/>
    <col min="9474" max="9474" width="25.5546875" customWidth="1"/>
    <col min="9475" max="9475" width="16.21875" bestFit="1" customWidth="1"/>
    <col min="9476" max="9476" width="16.21875" customWidth="1"/>
    <col min="9477" max="9477" width="22.21875" customWidth="1"/>
    <col min="9478" max="9478" width="8.77734375" customWidth="1"/>
    <col min="9479" max="9479" width="12.77734375" bestFit="1" customWidth="1"/>
    <col min="9480" max="9480" width="13.77734375" bestFit="1" customWidth="1"/>
    <col min="9481" max="9481" width="18.5546875" customWidth="1"/>
    <col min="9482" max="9482" width="12.77734375" customWidth="1"/>
    <col min="9483" max="9483" width="17.77734375" customWidth="1"/>
    <col min="9484" max="9484" width="8.77734375" customWidth="1"/>
    <col min="9729" max="9729" width="17.21875" bestFit="1" customWidth="1"/>
    <col min="9730" max="9730" width="25.5546875" customWidth="1"/>
    <col min="9731" max="9731" width="16.21875" bestFit="1" customWidth="1"/>
    <col min="9732" max="9732" width="16.21875" customWidth="1"/>
    <col min="9733" max="9733" width="22.21875" customWidth="1"/>
    <col min="9734" max="9734" width="8.77734375" customWidth="1"/>
    <col min="9735" max="9735" width="12.77734375" bestFit="1" customWidth="1"/>
    <col min="9736" max="9736" width="13.77734375" bestFit="1" customWidth="1"/>
    <col min="9737" max="9737" width="18.5546875" customWidth="1"/>
    <col min="9738" max="9738" width="12.77734375" customWidth="1"/>
    <col min="9739" max="9739" width="17.77734375" customWidth="1"/>
    <col min="9740" max="9740" width="8.77734375" customWidth="1"/>
    <col min="9985" max="9985" width="17.21875" bestFit="1" customWidth="1"/>
    <col min="9986" max="9986" width="25.5546875" customWidth="1"/>
    <col min="9987" max="9987" width="16.21875" bestFit="1" customWidth="1"/>
    <col min="9988" max="9988" width="16.21875" customWidth="1"/>
    <col min="9989" max="9989" width="22.21875" customWidth="1"/>
    <col min="9990" max="9990" width="8.77734375" customWidth="1"/>
    <col min="9991" max="9991" width="12.77734375" bestFit="1" customWidth="1"/>
    <col min="9992" max="9992" width="13.77734375" bestFit="1" customWidth="1"/>
    <col min="9993" max="9993" width="18.5546875" customWidth="1"/>
    <col min="9994" max="9994" width="12.77734375" customWidth="1"/>
    <col min="9995" max="9995" width="17.77734375" customWidth="1"/>
    <col min="9996" max="9996" width="8.77734375" customWidth="1"/>
    <col min="10241" max="10241" width="17.21875" bestFit="1" customWidth="1"/>
    <col min="10242" max="10242" width="25.5546875" customWidth="1"/>
    <col min="10243" max="10243" width="16.21875" bestFit="1" customWidth="1"/>
    <col min="10244" max="10244" width="16.21875" customWidth="1"/>
    <col min="10245" max="10245" width="22.21875" customWidth="1"/>
    <col min="10246" max="10246" width="8.77734375" customWidth="1"/>
    <col min="10247" max="10247" width="12.77734375" bestFit="1" customWidth="1"/>
    <col min="10248" max="10248" width="13.77734375" bestFit="1" customWidth="1"/>
    <col min="10249" max="10249" width="18.5546875" customWidth="1"/>
    <col min="10250" max="10250" width="12.77734375" customWidth="1"/>
    <col min="10251" max="10251" width="17.77734375" customWidth="1"/>
    <col min="10252" max="10252" width="8.77734375" customWidth="1"/>
    <col min="10497" max="10497" width="17.21875" bestFit="1" customWidth="1"/>
    <col min="10498" max="10498" width="25.5546875" customWidth="1"/>
    <col min="10499" max="10499" width="16.21875" bestFit="1" customWidth="1"/>
    <col min="10500" max="10500" width="16.21875" customWidth="1"/>
    <col min="10501" max="10501" width="22.21875" customWidth="1"/>
    <col min="10502" max="10502" width="8.77734375" customWidth="1"/>
    <col min="10503" max="10503" width="12.77734375" bestFit="1" customWidth="1"/>
    <col min="10504" max="10504" width="13.77734375" bestFit="1" customWidth="1"/>
    <col min="10505" max="10505" width="18.5546875" customWidth="1"/>
    <col min="10506" max="10506" width="12.77734375" customWidth="1"/>
    <col min="10507" max="10507" width="17.77734375" customWidth="1"/>
    <col min="10508" max="10508" width="8.77734375" customWidth="1"/>
    <col min="10753" max="10753" width="17.21875" bestFit="1" customWidth="1"/>
    <col min="10754" max="10754" width="25.5546875" customWidth="1"/>
    <col min="10755" max="10755" width="16.21875" bestFit="1" customWidth="1"/>
    <col min="10756" max="10756" width="16.21875" customWidth="1"/>
    <col min="10757" max="10757" width="22.21875" customWidth="1"/>
    <col min="10758" max="10758" width="8.77734375" customWidth="1"/>
    <col min="10759" max="10759" width="12.77734375" bestFit="1" customWidth="1"/>
    <col min="10760" max="10760" width="13.77734375" bestFit="1" customWidth="1"/>
    <col min="10761" max="10761" width="18.5546875" customWidth="1"/>
    <col min="10762" max="10762" width="12.77734375" customWidth="1"/>
    <col min="10763" max="10763" width="17.77734375" customWidth="1"/>
    <col min="10764" max="10764" width="8.77734375" customWidth="1"/>
    <col min="11009" max="11009" width="17.21875" bestFit="1" customWidth="1"/>
    <col min="11010" max="11010" width="25.5546875" customWidth="1"/>
    <col min="11011" max="11011" width="16.21875" bestFit="1" customWidth="1"/>
    <col min="11012" max="11012" width="16.21875" customWidth="1"/>
    <col min="11013" max="11013" width="22.21875" customWidth="1"/>
    <col min="11014" max="11014" width="8.77734375" customWidth="1"/>
    <col min="11015" max="11015" width="12.77734375" bestFit="1" customWidth="1"/>
    <col min="11016" max="11016" width="13.77734375" bestFit="1" customWidth="1"/>
    <col min="11017" max="11017" width="18.5546875" customWidth="1"/>
    <col min="11018" max="11018" width="12.77734375" customWidth="1"/>
    <col min="11019" max="11019" width="17.77734375" customWidth="1"/>
    <col min="11020" max="11020" width="8.77734375" customWidth="1"/>
    <col min="11265" max="11265" width="17.21875" bestFit="1" customWidth="1"/>
    <col min="11266" max="11266" width="25.5546875" customWidth="1"/>
    <col min="11267" max="11267" width="16.21875" bestFit="1" customWidth="1"/>
    <col min="11268" max="11268" width="16.21875" customWidth="1"/>
    <col min="11269" max="11269" width="22.21875" customWidth="1"/>
    <col min="11270" max="11270" width="8.77734375" customWidth="1"/>
    <col min="11271" max="11271" width="12.77734375" bestFit="1" customWidth="1"/>
    <col min="11272" max="11272" width="13.77734375" bestFit="1" customWidth="1"/>
    <col min="11273" max="11273" width="18.5546875" customWidth="1"/>
    <col min="11274" max="11274" width="12.77734375" customWidth="1"/>
    <col min="11275" max="11275" width="17.77734375" customWidth="1"/>
    <col min="11276" max="11276" width="8.77734375" customWidth="1"/>
    <col min="11521" max="11521" width="17.21875" bestFit="1" customWidth="1"/>
    <col min="11522" max="11522" width="25.5546875" customWidth="1"/>
    <col min="11523" max="11523" width="16.21875" bestFit="1" customWidth="1"/>
    <col min="11524" max="11524" width="16.21875" customWidth="1"/>
    <col min="11525" max="11525" width="22.21875" customWidth="1"/>
    <col min="11526" max="11526" width="8.77734375" customWidth="1"/>
    <col min="11527" max="11527" width="12.77734375" bestFit="1" customWidth="1"/>
    <col min="11528" max="11528" width="13.77734375" bestFit="1" customWidth="1"/>
    <col min="11529" max="11529" width="18.5546875" customWidth="1"/>
    <col min="11530" max="11530" width="12.77734375" customWidth="1"/>
    <col min="11531" max="11531" width="17.77734375" customWidth="1"/>
    <col min="11532" max="11532" width="8.77734375" customWidth="1"/>
    <col min="11777" max="11777" width="17.21875" bestFit="1" customWidth="1"/>
    <col min="11778" max="11778" width="25.5546875" customWidth="1"/>
    <col min="11779" max="11779" width="16.21875" bestFit="1" customWidth="1"/>
    <col min="11780" max="11780" width="16.21875" customWidth="1"/>
    <col min="11781" max="11781" width="22.21875" customWidth="1"/>
    <col min="11782" max="11782" width="8.77734375" customWidth="1"/>
    <col min="11783" max="11783" width="12.77734375" bestFit="1" customWidth="1"/>
    <col min="11784" max="11784" width="13.77734375" bestFit="1" customWidth="1"/>
    <col min="11785" max="11785" width="18.5546875" customWidth="1"/>
    <col min="11786" max="11786" width="12.77734375" customWidth="1"/>
    <col min="11787" max="11787" width="17.77734375" customWidth="1"/>
    <col min="11788" max="11788" width="8.77734375" customWidth="1"/>
    <col min="12033" max="12033" width="17.21875" bestFit="1" customWidth="1"/>
    <col min="12034" max="12034" width="25.5546875" customWidth="1"/>
    <col min="12035" max="12035" width="16.21875" bestFit="1" customWidth="1"/>
    <col min="12036" max="12036" width="16.21875" customWidth="1"/>
    <col min="12037" max="12037" width="22.21875" customWidth="1"/>
    <col min="12038" max="12038" width="8.77734375" customWidth="1"/>
    <col min="12039" max="12039" width="12.77734375" bestFit="1" customWidth="1"/>
    <col min="12040" max="12040" width="13.77734375" bestFit="1" customWidth="1"/>
    <col min="12041" max="12041" width="18.5546875" customWidth="1"/>
    <col min="12042" max="12042" width="12.77734375" customWidth="1"/>
    <col min="12043" max="12043" width="17.77734375" customWidth="1"/>
    <col min="12044" max="12044" width="8.77734375" customWidth="1"/>
    <col min="12289" max="12289" width="17.21875" bestFit="1" customWidth="1"/>
    <col min="12290" max="12290" width="25.5546875" customWidth="1"/>
    <col min="12291" max="12291" width="16.21875" bestFit="1" customWidth="1"/>
    <col min="12292" max="12292" width="16.21875" customWidth="1"/>
    <col min="12293" max="12293" width="22.21875" customWidth="1"/>
    <col min="12294" max="12294" width="8.77734375" customWidth="1"/>
    <col min="12295" max="12295" width="12.77734375" bestFit="1" customWidth="1"/>
    <col min="12296" max="12296" width="13.77734375" bestFit="1" customWidth="1"/>
    <col min="12297" max="12297" width="18.5546875" customWidth="1"/>
    <col min="12298" max="12298" width="12.77734375" customWidth="1"/>
    <col min="12299" max="12299" width="17.77734375" customWidth="1"/>
    <col min="12300" max="12300" width="8.77734375" customWidth="1"/>
    <col min="12545" max="12545" width="17.21875" bestFit="1" customWidth="1"/>
    <col min="12546" max="12546" width="25.5546875" customWidth="1"/>
    <col min="12547" max="12547" width="16.21875" bestFit="1" customWidth="1"/>
    <col min="12548" max="12548" width="16.21875" customWidth="1"/>
    <col min="12549" max="12549" width="22.21875" customWidth="1"/>
    <col min="12550" max="12550" width="8.77734375" customWidth="1"/>
    <col min="12551" max="12551" width="12.77734375" bestFit="1" customWidth="1"/>
    <col min="12552" max="12552" width="13.77734375" bestFit="1" customWidth="1"/>
    <col min="12553" max="12553" width="18.5546875" customWidth="1"/>
    <col min="12554" max="12554" width="12.77734375" customWidth="1"/>
    <col min="12555" max="12555" width="17.77734375" customWidth="1"/>
    <col min="12556" max="12556" width="8.77734375" customWidth="1"/>
    <col min="12801" max="12801" width="17.21875" bestFit="1" customWidth="1"/>
    <col min="12802" max="12802" width="25.5546875" customWidth="1"/>
    <col min="12803" max="12803" width="16.21875" bestFit="1" customWidth="1"/>
    <col min="12804" max="12804" width="16.21875" customWidth="1"/>
    <col min="12805" max="12805" width="22.21875" customWidth="1"/>
    <col min="12806" max="12806" width="8.77734375" customWidth="1"/>
    <col min="12807" max="12807" width="12.77734375" bestFit="1" customWidth="1"/>
    <col min="12808" max="12808" width="13.77734375" bestFit="1" customWidth="1"/>
    <col min="12809" max="12809" width="18.5546875" customWidth="1"/>
    <col min="12810" max="12810" width="12.77734375" customWidth="1"/>
    <col min="12811" max="12811" width="17.77734375" customWidth="1"/>
    <col min="12812" max="12812" width="8.77734375" customWidth="1"/>
    <col min="13057" max="13057" width="17.21875" bestFit="1" customWidth="1"/>
    <col min="13058" max="13058" width="25.5546875" customWidth="1"/>
    <col min="13059" max="13059" width="16.21875" bestFit="1" customWidth="1"/>
    <col min="13060" max="13060" width="16.21875" customWidth="1"/>
    <col min="13061" max="13061" width="22.21875" customWidth="1"/>
    <col min="13062" max="13062" width="8.77734375" customWidth="1"/>
    <col min="13063" max="13063" width="12.77734375" bestFit="1" customWidth="1"/>
    <col min="13064" max="13064" width="13.77734375" bestFit="1" customWidth="1"/>
    <col min="13065" max="13065" width="18.5546875" customWidth="1"/>
    <col min="13066" max="13066" width="12.77734375" customWidth="1"/>
    <col min="13067" max="13067" width="17.77734375" customWidth="1"/>
    <col min="13068" max="13068" width="8.77734375" customWidth="1"/>
    <col min="13313" max="13313" width="17.21875" bestFit="1" customWidth="1"/>
    <col min="13314" max="13314" width="25.5546875" customWidth="1"/>
    <col min="13315" max="13315" width="16.21875" bestFit="1" customWidth="1"/>
    <col min="13316" max="13316" width="16.21875" customWidth="1"/>
    <col min="13317" max="13317" width="22.21875" customWidth="1"/>
    <col min="13318" max="13318" width="8.77734375" customWidth="1"/>
    <col min="13319" max="13319" width="12.77734375" bestFit="1" customWidth="1"/>
    <col min="13320" max="13320" width="13.77734375" bestFit="1" customWidth="1"/>
    <col min="13321" max="13321" width="18.5546875" customWidth="1"/>
    <col min="13322" max="13322" width="12.77734375" customWidth="1"/>
    <col min="13323" max="13323" width="17.77734375" customWidth="1"/>
    <col min="13324" max="13324" width="8.77734375" customWidth="1"/>
    <col min="13569" max="13569" width="17.21875" bestFit="1" customWidth="1"/>
    <col min="13570" max="13570" width="25.5546875" customWidth="1"/>
    <col min="13571" max="13571" width="16.21875" bestFit="1" customWidth="1"/>
    <col min="13572" max="13572" width="16.21875" customWidth="1"/>
    <col min="13573" max="13573" width="22.21875" customWidth="1"/>
    <col min="13574" max="13574" width="8.77734375" customWidth="1"/>
    <col min="13575" max="13575" width="12.77734375" bestFit="1" customWidth="1"/>
    <col min="13576" max="13576" width="13.77734375" bestFit="1" customWidth="1"/>
    <col min="13577" max="13577" width="18.5546875" customWidth="1"/>
    <col min="13578" max="13578" width="12.77734375" customWidth="1"/>
    <col min="13579" max="13579" width="17.77734375" customWidth="1"/>
    <col min="13580" max="13580" width="8.77734375" customWidth="1"/>
    <col min="13825" max="13825" width="17.21875" bestFit="1" customWidth="1"/>
    <col min="13826" max="13826" width="25.5546875" customWidth="1"/>
    <col min="13827" max="13827" width="16.21875" bestFit="1" customWidth="1"/>
    <col min="13828" max="13828" width="16.21875" customWidth="1"/>
    <col min="13829" max="13829" width="22.21875" customWidth="1"/>
    <col min="13830" max="13830" width="8.77734375" customWidth="1"/>
    <col min="13831" max="13831" width="12.77734375" bestFit="1" customWidth="1"/>
    <col min="13832" max="13832" width="13.77734375" bestFit="1" customWidth="1"/>
    <col min="13833" max="13833" width="18.5546875" customWidth="1"/>
    <col min="13834" max="13834" width="12.77734375" customWidth="1"/>
    <col min="13835" max="13835" width="17.77734375" customWidth="1"/>
    <col min="13836" max="13836" width="8.77734375" customWidth="1"/>
    <col min="14081" max="14081" width="17.21875" bestFit="1" customWidth="1"/>
    <col min="14082" max="14082" width="25.5546875" customWidth="1"/>
    <col min="14083" max="14083" width="16.21875" bestFit="1" customWidth="1"/>
    <col min="14084" max="14084" width="16.21875" customWidth="1"/>
    <col min="14085" max="14085" width="22.21875" customWidth="1"/>
    <col min="14086" max="14086" width="8.77734375" customWidth="1"/>
    <col min="14087" max="14087" width="12.77734375" bestFit="1" customWidth="1"/>
    <col min="14088" max="14088" width="13.77734375" bestFit="1" customWidth="1"/>
    <col min="14089" max="14089" width="18.5546875" customWidth="1"/>
    <col min="14090" max="14090" width="12.77734375" customWidth="1"/>
    <col min="14091" max="14091" width="17.77734375" customWidth="1"/>
    <col min="14092" max="14092" width="8.77734375" customWidth="1"/>
    <col min="14337" max="14337" width="17.21875" bestFit="1" customWidth="1"/>
    <col min="14338" max="14338" width="25.5546875" customWidth="1"/>
    <col min="14339" max="14339" width="16.21875" bestFit="1" customWidth="1"/>
    <col min="14340" max="14340" width="16.21875" customWidth="1"/>
    <col min="14341" max="14341" width="22.21875" customWidth="1"/>
    <col min="14342" max="14342" width="8.77734375" customWidth="1"/>
    <col min="14343" max="14343" width="12.77734375" bestFit="1" customWidth="1"/>
    <col min="14344" max="14344" width="13.77734375" bestFit="1" customWidth="1"/>
    <col min="14345" max="14345" width="18.5546875" customWidth="1"/>
    <col min="14346" max="14346" width="12.77734375" customWidth="1"/>
    <col min="14347" max="14347" width="17.77734375" customWidth="1"/>
    <col min="14348" max="14348" width="8.77734375" customWidth="1"/>
    <col min="14593" max="14593" width="17.21875" bestFit="1" customWidth="1"/>
    <col min="14594" max="14594" width="25.5546875" customWidth="1"/>
    <col min="14595" max="14595" width="16.21875" bestFit="1" customWidth="1"/>
    <col min="14596" max="14596" width="16.21875" customWidth="1"/>
    <col min="14597" max="14597" width="22.21875" customWidth="1"/>
    <col min="14598" max="14598" width="8.77734375" customWidth="1"/>
    <col min="14599" max="14599" width="12.77734375" bestFit="1" customWidth="1"/>
    <col min="14600" max="14600" width="13.77734375" bestFit="1" customWidth="1"/>
    <col min="14601" max="14601" width="18.5546875" customWidth="1"/>
    <col min="14602" max="14602" width="12.77734375" customWidth="1"/>
    <col min="14603" max="14603" width="17.77734375" customWidth="1"/>
    <col min="14604" max="14604" width="8.77734375" customWidth="1"/>
    <col min="14849" max="14849" width="17.21875" bestFit="1" customWidth="1"/>
    <col min="14850" max="14850" width="25.5546875" customWidth="1"/>
    <col min="14851" max="14851" width="16.21875" bestFit="1" customWidth="1"/>
    <col min="14852" max="14852" width="16.21875" customWidth="1"/>
    <col min="14853" max="14853" width="22.21875" customWidth="1"/>
    <col min="14854" max="14854" width="8.77734375" customWidth="1"/>
    <col min="14855" max="14855" width="12.77734375" bestFit="1" customWidth="1"/>
    <col min="14856" max="14856" width="13.77734375" bestFit="1" customWidth="1"/>
    <col min="14857" max="14857" width="18.5546875" customWidth="1"/>
    <col min="14858" max="14858" width="12.77734375" customWidth="1"/>
    <col min="14859" max="14859" width="17.77734375" customWidth="1"/>
    <col min="14860" max="14860" width="8.77734375" customWidth="1"/>
    <col min="15105" max="15105" width="17.21875" bestFit="1" customWidth="1"/>
    <col min="15106" max="15106" width="25.5546875" customWidth="1"/>
    <col min="15107" max="15107" width="16.21875" bestFit="1" customWidth="1"/>
    <col min="15108" max="15108" width="16.21875" customWidth="1"/>
    <col min="15109" max="15109" width="22.21875" customWidth="1"/>
    <col min="15110" max="15110" width="8.77734375" customWidth="1"/>
    <col min="15111" max="15111" width="12.77734375" bestFit="1" customWidth="1"/>
    <col min="15112" max="15112" width="13.77734375" bestFit="1" customWidth="1"/>
    <col min="15113" max="15113" width="18.5546875" customWidth="1"/>
    <col min="15114" max="15114" width="12.77734375" customWidth="1"/>
    <col min="15115" max="15115" width="17.77734375" customWidth="1"/>
    <col min="15116" max="15116" width="8.77734375" customWidth="1"/>
    <col min="15361" max="15361" width="17.21875" bestFit="1" customWidth="1"/>
    <col min="15362" max="15362" width="25.5546875" customWidth="1"/>
    <col min="15363" max="15363" width="16.21875" bestFit="1" customWidth="1"/>
    <col min="15364" max="15364" width="16.21875" customWidth="1"/>
    <col min="15365" max="15365" width="22.21875" customWidth="1"/>
    <col min="15366" max="15366" width="8.77734375" customWidth="1"/>
    <col min="15367" max="15367" width="12.77734375" bestFit="1" customWidth="1"/>
    <col min="15368" max="15368" width="13.77734375" bestFit="1" customWidth="1"/>
    <col min="15369" max="15369" width="18.5546875" customWidth="1"/>
    <col min="15370" max="15370" width="12.77734375" customWidth="1"/>
    <col min="15371" max="15371" width="17.77734375" customWidth="1"/>
    <col min="15372" max="15372" width="8.77734375" customWidth="1"/>
    <col min="15617" max="15617" width="17.21875" bestFit="1" customWidth="1"/>
    <col min="15618" max="15618" width="25.5546875" customWidth="1"/>
    <col min="15619" max="15619" width="16.21875" bestFit="1" customWidth="1"/>
    <col min="15620" max="15620" width="16.21875" customWidth="1"/>
    <col min="15621" max="15621" width="22.21875" customWidth="1"/>
    <col min="15622" max="15622" width="8.77734375" customWidth="1"/>
    <col min="15623" max="15623" width="12.77734375" bestFit="1" customWidth="1"/>
    <col min="15624" max="15624" width="13.77734375" bestFit="1" customWidth="1"/>
    <col min="15625" max="15625" width="18.5546875" customWidth="1"/>
    <col min="15626" max="15626" width="12.77734375" customWidth="1"/>
    <col min="15627" max="15627" width="17.77734375" customWidth="1"/>
    <col min="15628" max="15628" width="8.77734375" customWidth="1"/>
    <col min="15873" max="15873" width="17.21875" bestFit="1" customWidth="1"/>
    <col min="15874" max="15874" width="25.5546875" customWidth="1"/>
    <col min="15875" max="15875" width="16.21875" bestFit="1" customWidth="1"/>
    <col min="15876" max="15876" width="16.21875" customWidth="1"/>
    <col min="15877" max="15877" width="22.21875" customWidth="1"/>
    <col min="15878" max="15878" width="8.77734375" customWidth="1"/>
    <col min="15879" max="15879" width="12.77734375" bestFit="1" customWidth="1"/>
    <col min="15880" max="15880" width="13.77734375" bestFit="1" customWidth="1"/>
    <col min="15881" max="15881" width="18.5546875" customWidth="1"/>
    <col min="15882" max="15882" width="12.77734375" customWidth="1"/>
    <col min="15883" max="15883" width="17.77734375" customWidth="1"/>
    <col min="15884" max="15884" width="8.77734375" customWidth="1"/>
    <col min="16129" max="16129" width="17.21875" bestFit="1" customWidth="1"/>
    <col min="16130" max="16130" width="25.5546875" customWidth="1"/>
    <col min="16131" max="16131" width="16.21875" bestFit="1" customWidth="1"/>
    <col min="16132" max="16132" width="16.21875" customWidth="1"/>
    <col min="16133" max="16133" width="22.21875" customWidth="1"/>
    <col min="16134" max="16134" width="8.77734375" customWidth="1"/>
    <col min="16135" max="16135" width="12.77734375" bestFit="1" customWidth="1"/>
    <col min="16136" max="16136" width="13.77734375" bestFit="1" customWidth="1"/>
    <col min="16137" max="16137" width="18.5546875" customWidth="1"/>
    <col min="16138" max="16138" width="12.77734375" customWidth="1"/>
    <col min="16139" max="16139" width="17.77734375" customWidth="1"/>
    <col min="16140" max="16140" width="8.77734375" customWidth="1"/>
  </cols>
  <sheetData>
    <row r="1" spans="1:12" ht="15.6" x14ac:dyDescent="0.3">
      <c r="A1" s="60" t="s">
        <v>30</v>
      </c>
      <c r="K1" s="2"/>
    </row>
    <row r="2" spans="1:12" x14ac:dyDescent="0.3">
      <c r="K2" s="2"/>
    </row>
    <row r="3" spans="1:12" x14ac:dyDescent="0.3">
      <c r="K3" s="2"/>
    </row>
    <row r="4" spans="1:12" x14ac:dyDescent="0.3">
      <c r="K4" s="2"/>
    </row>
    <row r="5" spans="1:12" x14ac:dyDescent="0.3">
      <c r="K5" s="2"/>
    </row>
    <row r="6" spans="1:12" s="5" customFormat="1" ht="57.6" x14ac:dyDescent="0.3">
      <c r="A6" s="3" t="s">
        <v>0</v>
      </c>
      <c r="B6" s="3" t="s">
        <v>1</v>
      </c>
      <c r="C6" s="3" t="s">
        <v>29</v>
      </c>
      <c r="D6" s="3" t="s">
        <v>2</v>
      </c>
      <c r="E6" s="3" t="s">
        <v>28</v>
      </c>
      <c r="F6" s="3" t="s">
        <v>3</v>
      </c>
      <c r="G6" s="3" t="s">
        <v>4</v>
      </c>
      <c r="H6" s="3" t="s">
        <v>41</v>
      </c>
      <c r="I6" s="3" t="s">
        <v>5</v>
      </c>
      <c r="J6" s="3" t="s">
        <v>6</v>
      </c>
      <c r="K6" s="3" t="s">
        <v>7</v>
      </c>
      <c r="L6" s="4"/>
    </row>
    <row r="7" spans="1:12" s="12" customFormat="1" x14ac:dyDescent="0.3">
      <c r="A7" s="86" t="s">
        <v>27</v>
      </c>
      <c r="B7" s="65" t="s">
        <v>33</v>
      </c>
      <c r="C7" s="6">
        <v>20000</v>
      </c>
      <c r="D7" s="6">
        <f t="shared" ref="D7:D19" si="0">C7*0.07</f>
        <v>1400.0000000000002</v>
      </c>
      <c r="E7" s="61">
        <f t="shared" ref="E7:E19" si="1">C7*1.07</f>
        <v>21400</v>
      </c>
      <c r="F7" s="76">
        <v>3.5000000000000003E-2</v>
      </c>
      <c r="G7" s="7">
        <v>44197</v>
      </c>
      <c r="H7" s="8">
        <v>58</v>
      </c>
      <c r="I7" s="58">
        <f>'F.R. Kreutzwaldi 5a, Rakvere'!F16</f>
        <v>401.59</v>
      </c>
      <c r="J7" s="9">
        <v>45951</v>
      </c>
      <c r="K7" s="10">
        <v>45951</v>
      </c>
      <c r="L7" s="11"/>
    </row>
    <row r="8" spans="1:12" s="12" customFormat="1" x14ac:dyDescent="0.3">
      <c r="A8" s="87"/>
      <c r="B8" s="65" t="s">
        <v>34</v>
      </c>
      <c r="C8" s="6">
        <v>14580</v>
      </c>
      <c r="D8" s="6">
        <f t="shared" si="0"/>
        <v>1020.6000000000001</v>
      </c>
      <c r="E8" s="61">
        <f t="shared" si="1"/>
        <v>15600.6</v>
      </c>
      <c r="F8" s="76">
        <v>3.5000000000000003E-2</v>
      </c>
      <c r="G8" s="7">
        <f t="shared" ref="G8:G10" si="2">G7</f>
        <v>44197</v>
      </c>
      <c r="H8" s="8">
        <v>32</v>
      </c>
      <c r="I8" s="59">
        <f>'Loori, Auvere küla'!F16</f>
        <v>511.34699999999998</v>
      </c>
      <c r="J8" s="9">
        <v>45169</v>
      </c>
      <c r="K8" s="10">
        <v>45169</v>
      </c>
      <c r="L8" s="11"/>
    </row>
    <row r="9" spans="1:12" s="12" customFormat="1" x14ac:dyDescent="0.3">
      <c r="A9" s="87"/>
      <c r="B9" s="65" t="s">
        <v>35</v>
      </c>
      <c r="C9" s="6">
        <v>3648</v>
      </c>
      <c r="D9" s="6">
        <f t="shared" si="0"/>
        <v>255.36</v>
      </c>
      <c r="E9" s="61">
        <f t="shared" si="1"/>
        <v>3903.36</v>
      </c>
      <c r="F9" s="76">
        <v>3.5000000000000003E-2</v>
      </c>
      <c r="G9" s="7">
        <f t="shared" si="2"/>
        <v>44197</v>
      </c>
      <c r="H9" s="8">
        <v>51</v>
      </c>
      <c r="I9" s="59">
        <f>'Pritsu, Hullo küla'!F16</f>
        <v>82.474000000000004</v>
      </c>
      <c r="J9" s="7">
        <v>45747</v>
      </c>
      <c r="K9" s="10">
        <v>45747</v>
      </c>
      <c r="L9" s="11"/>
    </row>
    <row r="10" spans="1:12" s="12" customFormat="1" x14ac:dyDescent="0.3">
      <c r="A10" s="87"/>
      <c r="B10" s="65" t="s">
        <v>36</v>
      </c>
      <c r="C10" s="6">
        <v>5000</v>
      </c>
      <c r="D10" s="6">
        <f t="shared" si="0"/>
        <v>350.00000000000006</v>
      </c>
      <c r="E10" s="61">
        <f t="shared" si="1"/>
        <v>5350</v>
      </c>
      <c r="F10" s="76">
        <v>3.5000000000000003E-2</v>
      </c>
      <c r="G10" s="7">
        <f t="shared" si="2"/>
        <v>44197</v>
      </c>
      <c r="H10" s="8">
        <v>24</v>
      </c>
      <c r="I10" s="59">
        <f>'Punamäe kordon, Kuningaküla'!F16</f>
        <v>231.13499999999999</v>
      </c>
      <c r="J10" s="7">
        <v>44926</v>
      </c>
      <c r="K10" s="10">
        <v>44926</v>
      </c>
      <c r="L10" s="11"/>
    </row>
    <row r="11" spans="1:12" s="12" customFormat="1" x14ac:dyDescent="0.3">
      <c r="A11" s="87"/>
      <c r="B11" s="66" t="s">
        <v>31</v>
      </c>
      <c r="C11" s="61">
        <v>61870</v>
      </c>
      <c r="D11" s="61">
        <f t="shared" si="0"/>
        <v>4330.9000000000005</v>
      </c>
      <c r="E11" s="61">
        <f t="shared" si="1"/>
        <v>66200.900000000009</v>
      </c>
      <c r="F11" s="76">
        <v>3.5000000000000003E-2</v>
      </c>
      <c r="G11" s="7">
        <v>43831</v>
      </c>
      <c r="H11" s="8">
        <v>60</v>
      </c>
      <c r="I11" s="64">
        <f>'Rahu tn 38, Jõhvi'!F16</f>
        <v>1204.3119999999999</v>
      </c>
      <c r="J11" s="7">
        <v>46468</v>
      </c>
      <c r="K11" s="10">
        <v>46022</v>
      </c>
      <c r="L11" s="11"/>
    </row>
    <row r="12" spans="1:12" s="12" customFormat="1" x14ac:dyDescent="0.3">
      <c r="A12" s="87"/>
      <c r="B12" s="67" t="s">
        <v>8</v>
      </c>
      <c r="C12" s="6">
        <v>11000</v>
      </c>
      <c r="D12" s="6">
        <f t="shared" si="0"/>
        <v>770.00000000000011</v>
      </c>
      <c r="E12" s="61">
        <f t="shared" si="1"/>
        <v>11770</v>
      </c>
      <c r="F12" s="76">
        <v>3.5000000000000003E-2</v>
      </c>
      <c r="G12" s="7">
        <f>G10</f>
        <v>44197</v>
      </c>
      <c r="H12" s="8">
        <v>60</v>
      </c>
      <c r="I12" s="59">
        <f>'Sadama tn 26, Kärdla'!F16</f>
        <v>214.11699999999999</v>
      </c>
      <c r="J12" s="7">
        <v>46752</v>
      </c>
      <c r="K12" s="10">
        <v>46022</v>
      </c>
      <c r="L12" s="11"/>
    </row>
    <row r="13" spans="1:12" x14ac:dyDescent="0.3">
      <c r="A13" s="87"/>
      <c r="B13" s="65" t="s">
        <v>9</v>
      </c>
      <c r="C13" s="6">
        <v>7290</v>
      </c>
      <c r="D13" s="6">
        <f t="shared" si="0"/>
        <v>510.30000000000007</v>
      </c>
      <c r="E13" s="61">
        <f t="shared" si="1"/>
        <v>7800.3</v>
      </c>
      <c r="F13" s="76">
        <v>3.5000000000000003E-2</v>
      </c>
      <c r="G13" s="7">
        <f t="shared" ref="G13" si="3">G12</f>
        <v>44197</v>
      </c>
      <c r="H13" s="8">
        <v>24</v>
      </c>
      <c r="I13" s="59">
        <f>'Savi tn 2, Rapla'!F16</f>
        <v>336.98099999999999</v>
      </c>
      <c r="J13" s="7">
        <v>44926</v>
      </c>
      <c r="K13" s="10">
        <v>44926</v>
      </c>
    </row>
    <row r="14" spans="1:12" x14ac:dyDescent="0.3">
      <c r="A14" s="87"/>
      <c r="B14" s="65" t="s">
        <v>37</v>
      </c>
      <c r="C14" s="6">
        <v>7290</v>
      </c>
      <c r="D14" s="6">
        <f t="shared" si="0"/>
        <v>510.30000000000007</v>
      </c>
      <c r="E14" s="61">
        <f t="shared" si="1"/>
        <v>7800.3</v>
      </c>
      <c r="F14" s="76">
        <v>3.5000000000000003E-2</v>
      </c>
      <c r="G14" s="7">
        <f t="shared" ref="G14" si="4">G13</f>
        <v>44197</v>
      </c>
      <c r="H14" s="8">
        <v>20</v>
      </c>
      <c r="I14" s="59">
        <f>'Soo tn 2, Pärnu-Jaagupi'!F16</f>
        <v>402.05399999999997</v>
      </c>
      <c r="J14" s="7">
        <v>44804</v>
      </c>
      <c r="K14" s="10">
        <v>44804</v>
      </c>
    </row>
    <row r="15" spans="1:12" x14ac:dyDescent="0.3">
      <c r="A15" s="87"/>
      <c r="B15" s="67" t="s">
        <v>42</v>
      </c>
      <c r="C15" s="6">
        <v>14580</v>
      </c>
      <c r="D15" s="6">
        <f t="shared" si="0"/>
        <v>1020.6000000000001</v>
      </c>
      <c r="E15" s="61">
        <f t="shared" si="1"/>
        <v>15600.6</v>
      </c>
      <c r="F15" s="76">
        <v>3.5000000000000003E-2</v>
      </c>
      <c r="G15" s="7">
        <f t="shared" ref="G15:G19" si="5">G14</f>
        <v>44197</v>
      </c>
      <c r="H15" s="8">
        <v>60</v>
      </c>
      <c r="I15" s="59">
        <f>'Tiigi tn 9a, Narva'!F16</f>
        <v>283.80900000000003</v>
      </c>
      <c r="J15" s="7">
        <v>47848</v>
      </c>
      <c r="K15" s="10">
        <v>46022</v>
      </c>
    </row>
    <row r="16" spans="1:12" x14ac:dyDescent="0.3">
      <c r="A16" s="87"/>
      <c r="B16" s="17" t="s">
        <v>38</v>
      </c>
      <c r="C16" s="69">
        <v>46870</v>
      </c>
      <c r="D16" s="17">
        <f t="shared" si="0"/>
        <v>3280.9</v>
      </c>
      <c r="E16" s="82">
        <f t="shared" si="1"/>
        <v>50150.9</v>
      </c>
      <c r="F16" s="76">
        <v>3.5000000000000003E-2</v>
      </c>
      <c r="G16" s="7">
        <f t="shared" si="5"/>
        <v>44197</v>
      </c>
      <c r="H16" s="17">
        <v>20</v>
      </c>
      <c r="I16" s="74">
        <f>'Transvaali 58, Kuressaare'!F16</f>
        <v>2585.0520000000001</v>
      </c>
      <c r="J16" s="18">
        <v>44785</v>
      </c>
      <c r="K16" s="72">
        <v>44785</v>
      </c>
      <c r="L16" s="16"/>
    </row>
    <row r="17" spans="1:12" x14ac:dyDescent="0.3">
      <c r="A17" s="87"/>
      <c r="B17" s="17" t="s">
        <v>10</v>
      </c>
      <c r="C17" s="71">
        <v>21870</v>
      </c>
      <c r="D17" s="17">
        <f t="shared" si="0"/>
        <v>1530.9</v>
      </c>
      <c r="E17" s="83">
        <f t="shared" si="1"/>
        <v>23400.9</v>
      </c>
      <c r="F17" s="76">
        <v>3.5000000000000003E-2</v>
      </c>
      <c r="G17" s="7">
        <f t="shared" si="5"/>
        <v>44197</v>
      </c>
      <c r="H17" s="17">
        <v>25</v>
      </c>
      <c r="I17" s="75">
        <f>'Vahtra tn 3, Narva'!F16</f>
        <v>971.94100000000003</v>
      </c>
      <c r="J17" s="18">
        <v>44957</v>
      </c>
      <c r="K17" s="73">
        <v>44957</v>
      </c>
      <c r="L17" s="16"/>
    </row>
    <row r="18" spans="1:12" x14ac:dyDescent="0.3">
      <c r="A18" s="87"/>
      <c r="B18" s="70" t="s">
        <v>39</v>
      </c>
      <c r="C18" s="71">
        <v>100000</v>
      </c>
      <c r="D18" s="17">
        <f t="shared" si="0"/>
        <v>7000.0000000000009</v>
      </c>
      <c r="E18" s="83">
        <f t="shared" si="1"/>
        <v>107000</v>
      </c>
      <c r="F18" s="76">
        <v>3.5000000000000003E-2</v>
      </c>
      <c r="G18" s="7">
        <f t="shared" si="5"/>
        <v>44197</v>
      </c>
      <c r="H18" s="17">
        <v>24</v>
      </c>
      <c r="I18" s="75">
        <f>'Ädala tn 25, Tallinn'!F16</f>
        <v>4622.6909999999998</v>
      </c>
      <c r="J18" s="18">
        <v>44926</v>
      </c>
      <c r="K18" s="18">
        <v>44926</v>
      </c>
      <c r="L18" s="16"/>
    </row>
    <row r="19" spans="1:12" x14ac:dyDescent="0.3">
      <c r="A19" s="88"/>
      <c r="B19" s="70" t="s">
        <v>40</v>
      </c>
      <c r="C19" s="17">
        <v>7290</v>
      </c>
      <c r="D19" s="70">
        <f t="shared" si="0"/>
        <v>510.30000000000007</v>
      </c>
      <c r="E19" s="84">
        <f t="shared" si="1"/>
        <v>7800.3</v>
      </c>
      <c r="F19" s="76">
        <v>3.5000000000000003E-2</v>
      </c>
      <c r="G19" s="7">
        <f t="shared" si="5"/>
        <v>44197</v>
      </c>
      <c r="H19" s="17">
        <v>20</v>
      </c>
      <c r="I19" s="75">
        <f>'Järveküla tee 36, K-Järve'!F16</f>
        <v>402.06900000000002</v>
      </c>
      <c r="J19" s="18">
        <v>44804</v>
      </c>
      <c r="K19" s="18">
        <v>44804</v>
      </c>
    </row>
    <row r="20" spans="1:12" x14ac:dyDescent="0.3">
      <c r="B20" s="68"/>
      <c r="C20" s="14"/>
      <c r="F20" s="15"/>
      <c r="G20" s="15"/>
      <c r="K20" s="15"/>
    </row>
    <row r="21" spans="1:12" x14ac:dyDescent="0.3">
      <c r="B21" s="13"/>
    </row>
    <row r="29" spans="1:12" x14ac:dyDescent="0.3">
      <c r="H29" s="57"/>
    </row>
  </sheetData>
  <mergeCells count="1">
    <mergeCell ref="A7:A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>
      <selection activeCell="H8" sqref="H8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47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60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15601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15601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46022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8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15601</v>
      </c>
      <c r="D16" s="56">
        <f>ROUND(C16*$E$12/12,3)</f>
        <v>45.503</v>
      </c>
      <c r="E16" s="56">
        <f>PPMT($E$12/12,B16,$E$7,-$E$10,$E$11,0)</f>
        <v>238.30649661430346</v>
      </c>
      <c r="F16" s="56">
        <f>ROUND(PMT($E$12/12,E7,-E10,E11),3)</f>
        <v>283.80900000000003</v>
      </c>
      <c r="G16" s="56">
        <f>ROUND(C16-E16,3)</f>
        <v>15362.694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15362.694</v>
      </c>
      <c r="D17" s="56">
        <f t="shared" ref="D17:D23" si="0">ROUND(C17*$E$12/12,3)</f>
        <v>44.808</v>
      </c>
      <c r="E17" s="56">
        <f>PPMT($E$12/12,B17,$E$7,-$E$10,$E$11,0)</f>
        <v>239.00155722942847</v>
      </c>
      <c r="F17" s="56">
        <f>F16</f>
        <v>283.80900000000003</v>
      </c>
      <c r="G17" s="56">
        <f>ROUND(C17-E17,3)</f>
        <v>15123.691999999999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23" si="1">G17</f>
        <v>15123.691999999999</v>
      </c>
      <c r="D18" s="56">
        <f t="shared" si="0"/>
        <v>44.110999999999997</v>
      </c>
      <c r="E18" s="56">
        <f>PPMT($E$12/12,B18,$E$7,-$E$10,$E$11,0)</f>
        <v>239.69864510468099</v>
      </c>
      <c r="F18" s="56">
        <f t="shared" ref="F18:F75" si="2">F17</f>
        <v>283.80900000000003</v>
      </c>
      <c r="G18" s="56">
        <f>ROUND(C18-E18,3)</f>
        <v>14883.993</v>
      </c>
      <c r="K18" s="41"/>
      <c r="L18" s="41"/>
      <c r="M18" s="43"/>
    </row>
    <row r="19" spans="1:13" x14ac:dyDescent="0.3">
      <c r="A19" s="54">
        <f t="shared" ref="A19:A22" si="3">EDATE(A18,1)</f>
        <v>44287</v>
      </c>
      <c r="B19" s="55">
        <v>4</v>
      </c>
      <c r="C19" s="26">
        <f t="shared" si="1"/>
        <v>14883.993</v>
      </c>
      <c r="D19" s="56">
        <f t="shared" si="0"/>
        <v>43.411999999999999</v>
      </c>
      <c r="E19" s="56">
        <f t="shared" ref="E19" si="4">PPMT($E$12/12,B19,$E$7,-$E$10,$E$11,0)</f>
        <v>240.39776615290299</v>
      </c>
      <c r="F19" s="56">
        <f t="shared" si="2"/>
        <v>283.80900000000003</v>
      </c>
      <c r="G19" s="56">
        <f t="shared" ref="G19:G23" si="5">ROUND(C19-E19,3)</f>
        <v>14643.594999999999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14643.594999999999</v>
      </c>
      <c r="D20" s="56">
        <f t="shared" si="0"/>
        <v>42.71</v>
      </c>
      <c r="E20" s="56">
        <f>PPMT($E$12/12,B20,$E$7,-$E$10,$E$11,0)</f>
        <v>241.0989263041823</v>
      </c>
      <c r="F20" s="56">
        <f t="shared" si="2"/>
        <v>283.80900000000003</v>
      </c>
      <c r="G20" s="56">
        <f t="shared" si="5"/>
        <v>14402.495999999999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14402.495999999999</v>
      </c>
      <c r="D21" s="56">
        <f t="shared" si="0"/>
        <v>42.006999999999998</v>
      </c>
      <c r="E21" s="56">
        <f t="shared" ref="E21:E23" si="6">PPMT($E$12/12,B21,$E$7,-$E$10,$E$11,0)</f>
        <v>241.80213150590279</v>
      </c>
      <c r="F21" s="56">
        <f t="shared" si="2"/>
        <v>283.80900000000003</v>
      </c>
      <c r="G21" s="56">
        <f t="shared" si="5"/>
        <v>14160.694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14160.694</v>
      </c>
      <c r="D22" s="56">
        <f t="shared" si="0"/>
        <v>41.302</v>
      </c>
      <c r="E22" s="56">
        <f t="shared" si="6"/>
        <v>242.50738772279502</v>
      </c>
      <c r="F22" s="56">
        <f t="shared" si="2"/>
        <v>283.80900000000003</v>
      </c>
      <c r="G22" s="56">
        <f t="shared" si="5"/>
        <v>13918.187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13918.187</v>
      </c>
      <c r="D23" s="56">
        <f t="shared" si="0"/>
        <v>40.594999999999999</v>
      </c>
      <c r="E23" s="56">
        <f t="shared" si="6"/>
        <v>243.2147009369865</v>
      </c>
      <c r="F23" s="56">
        <f t="shared" si="2"/>
        <v>283.80900000000003</v>
      </c>
      <c r="G23" s="56">
        <f t="shared" si="5"/>
        <v>13674.972</v>
      </c>
      <c r="K23" s="41"/>
      <c r="L23" s="41"/>
      <c r="M23" s="43"/>
    </row>
    <row r="24" spans="1:13" x14ac:dyDescent="0.3">
      <c r="A24" s="54">
        <f t="shared" ref="A24:A31" si="7">EDATE(A23,1)</f>
        <v>44440</v>
      </c>
      <c r="B24" s="55">
        <v>9</v>
      </c>
      <c r="C24" s="26">
        <f t="shared" ref="C24:C32" si="8">G23</f>
        <v>13674.972</v>
      </c>
      <c r="D24" s="56">
        <f t="shared" ref="D24:D32" si="9">ROUND(C24*$E$12/12,3)</f>
        <v>39.884999999999998</v>
      </c>
      <c r="E24" s="56">
        <f t="shared" ref="E24:E32" si="10">PPMT($E$12/12,B24,$E$7,-$E$10,$E$11,0)</f>
        <v>243.92407714805276</v>
      </c>
      <c r="F24" s="56">
        <f t="shared" si="2"/>
        <v>283.80900000000003</v>
      </c>
      <c r="G24" s="56">
        <f t="shared" ref="G24:G32" si="11">ROUND(C24-E24,3)</f>
        <v>13431.048000000001</v>
      </c>
      <c r="K24" s="41"/>
      <c r="L24" s="41"/>
      <c r="M24" s="43"/>
    </row>
    <row r="25" spans="1:13" x14ac:dyDescent="0.3">
      <c r="A25" s="54">
        <f t="shared" si="7"/>
        <v>44470</v>
      </c>
      <c r="B25" s="55">
        <v>10</v>
      </c>
      <c r="C25" s="26">
        <f t="shared" si="8"/>
        <v>13431.048000000001</v>
      </c>
      <c r="D25" s="56">
        <f t="shared" si="9"/>
        <v>39.173999999999999</v>
      </c>
      <c r="E25" s="56">
        <f t="shared" si="10"/>
        <v>244.63552237306791</v>
      </c>
      <c r="F25" s="56">
        <f t="shared" si="2"/>
        <v>283.80900000000003</v>
      </c>
      <c r="G25" s="56">
        <f t="shared" si="11"/>
        <v>13186.412</v>
      </c>
    </row>
    <row r="26" spans="1:13" x14ac:dyDescent="0.3">
      <c r="A26" s="54">
        <f t="shared" si="7"/>
        <v>44501</v>
      </c>
      <c r="B26" s="55">
        <v>11</v>
      </c>
      <c r="C26" s="26">
        <f t="shared" si="8"/>
        <v>13186.412</v>
      </c>
      <c r="D26" s="56">
        <f t="shared" si="9"/>
        <v>38.46</v>
      </c>
      <c r="E26" s="56">
        <f t="shared" si="10"/>
        <v>245.34904264665596</v>
      </c>
      <c r="F26" s="56">
        <f t="shared" si="2"/>
        <v>283.80900000000003</v>
      </c>
      <c r="G26" s="56">
        <f t="shared" si="11"/>
        <v>12941.063</v>
      </c>
    </row>
    <row r="27" spans="1:13" x14ac:dyDescent="0.3">
      <c r="A27" s="54">
        <f t="shared" si="7"/>
        <v>44531</v>
      </c>
      <c r="B27" s="55">
        <v>12</v>
      </c>
      <c r="C27" s="26">
        <f t="shared" si="8"/>
        <v>12941.063</v>
      </c>
      <c r="D27" s="56">
        <f t="shared" si="9"/>
        <v>37.744999999999997</v>
      </c>
      <c r="E27" s="56">
        <f t="shared" si="10"/>
        <v>246.06464402104206</v>
      </c>
      <c r="F27" s="56">
        <f t="shared" si="2"/>
        <v>283.80900000000003</v>
      </c>
      <c r="G27" s="56">
        <f t="shared" si="11"/>
        <v>12694.998</v>
      </c>
    </row>
    <row r="28" spans="1:13" x14ac:dyDescent="0.3">
      <c r="A28" s="54">
        <f t="shared" si="7"/>
        <v>44562</v>
      </c>
      <c r="B28" s="55">
        <v>13</v>
      </c>
      <c r="C28" s="26">
        <f t="shared" si="8"/>
        <v>12694.998</v>
      </c>
      <c r="D28" s="56">
        <f t="shared" si="9"/>
        <v>37.027000000000001</v>
      </c>
      <c r="E28" s="56">
        <f t="shared" si="10"/>
        <v>246.78233256610343</v>
      </c>
      <c r="F28" s="56">
        <f t="shared" si="2"/>
        <v>283.80900000000003</v>
      </c>
      <c r="G28" s="56">
        <f t="shared" si="11"/>
        <v>12448.216</v>
      </c>
    </row>
    <row r="29" spans="1:13" x14ac:dyDescent="0.3">
      <c r="A29" s="54">
        <f t="shared" si="7"/>
        <v>44593</v>
      </c>
      <c r="B29" s="55">
        <v>14</v>
      </c>
      <c r="C29" s="26">
        <f t="shared" si="8"/>
        <v>12448.216</v>
      </c>
      <c r="D29" s="56">
        <f t="shared" si="9"/>
        <v>36.307000000000002</v>
      </c>
      <c r="E29" s="56">
        <f t="shared" si="10"/>
        <v>247.50211436942126</v>
      </c>
      <c r="F29" s="56">
        <f t="shared" si="2"/>
        <v>283.80900000000003</v>
      </c>
      <c r="G29" s="56">
        <f t="shared" si="11"/>
        <v>12200.714</v>
      </c>
    </row>
    <row r="30" spans="1:13" x14ac:dyDescent="0.3">
      <c r="A30" s="54">
        <f t="shared" si="7"/>
        <v>44621</v>
      </c>
      <c r="B30" s="55">
        <v>15</v>
      </c>
      <c r="C30" s="26">
        <f t="shared" si="8"/>
        <v>12200.714</v>
      </c>
      <c r="D30" s="56">
        <f t="shared" si="9"/>
        <v>35.585000000000001</v>
      </c>
      <c r="E30" s="56">
        <f t="shared" si="10"/>
        <v>248.22399553633207</v>
      </c>
      <c r="F30" s="56">
        <f t="shared" si="2"/>
        <v>283.80900000000003</v>
      </c>
      <c r="G30" s="56">
        <f t="shared" si="11"/>
        <v>11952.49</v>
      </c>
    </row>
    <row r="31" spans="1:13" x14ac:dyDescent="0.3">
      <c r="A31" s="54">
        <f t="shared" si="7"/>
        <v>44652</v>
      </c>
      <c r="B31" s="55">
        <v>16</v>
      </c>
      <c r="C31" s="26">
        <f t="shared" si="8"/>
        <v>11952.49</v>
      </c>
      <c r="D31" s="56">
        <f t="shared" si="9"/>
        <v>34.860999999999997</v>
      </c>
      <c r="E31" s="56">
        <f t="shared" si="10"/>
        <v>248.94798218997971</v>
      </c>
      <c r="F31" s="56">
        <f t="shared" si="2"/>
        <v>283.80900000000003</v>
      </c>
      <c r="G31" s="56">
        <f t="shared" si="11"/>
        <v>11703.541999999999</v>
      </c>
    </row>
    <row r="32" spans="1:13" x14ac:dyDescent="0.3">
      <c r="A32" s="54">
        <f>EDATE(A31,1)</f>
        <v>44682</v>
      </c>
      <c r="B32" s="55">
        <v>17</v>
      </c>
      <c r="C32" s="26">
        <f t="shared" si="8"/>
        <v>11703.541999999999</v>
      </c>
      <c r="D32" s="56">
        <f t="shared" si="9"/>
        <v>34.134999999999998</v>
      </c>
      <c r="E32" s="56">
        <f t="shared" si="10"/>
        <v>249.67408047136712</v>
      </c>
      <c r="F32" s="56">
        <f t="shared" si="2"/>
        <v>283.80900000000003</v>
      </c>
      <c r="G32" s="56">
        <f t="shared" si="11"/>
        <v>11453.868</v>
      </c>
    </row>
    <row r="33" spans="1:7" x14ac:dyDescent="0.3">
      <c r="A33" s="54">
        <f t="shared" ref="A33:A40" si="12">EDATE(A32,1)</f>
        <v>44713</v>
      </c>
      <c r="B33" s="55">
        <v>18</v>
      </c>
      <c r="C33" s="26">
        <f t="shared" ref="C33:C49" si="13">G32</f>
        <v>11453.868</v>
      </c>
      <c r="D33" s="56">
        <f t="shared" ref="D33:D49" si="14">ROUND(C33*$E$12/12,3)</f>
        <v>33.406999999999996</v>
      </c>
      <c r="E33" s="56">
        <f t="shared" ref="E33:E49" si="15">PPMT($E$12/12,B33,$E$7,-$E$10,$E$11,0)</f>
        <v>250.40229653940861</v>
      </c>
      <c r="F33" s="56">
        <f t="shared" si="2"/>
        <v>283.80900000000003</v>
      </c>
      <c r="G33" s="56">
        <f t="shared" ref="G33:G49" si="16">ROUND(C33-E33,3)</f>
        <v>11203.466</v>
      </c>
    </row>
    <row r="34" spans="1:7" x14ac:dyDescent="0.3">
      <c r="A34" s="54">
        <f t="shared" si="12"/>
        <v>44743</v>
      </c>
      <c r="B34" s="55">
        <v>19</v>
      </c>
      <c r="C34" s="26">
        <f t="shared" si="13"/>
        <v>11203.466</v>
      </c>
      <c r="D34" s="56">
        <f t="shared" si="14"/>
        <v>32.677</v>
      </c>
      <c r="E34" s="56">
        <f t="shared" si="15"/>
        <v>251.13263657098193</v>
      </c>
      <c r="F34" s="56">
        <f t="shared" si="2"/>
        <v>283.80900000000003</v>
      </c>
      <c r="G34" s="56">
        <f t="shared" si="16"/>
        <v>10952.333000000001</v>
      </c>
    </row>
    <row r="35" spans="1:7" x14ac:dyDescent="0.3">
      <c r="A35" s="54">
        <f t="shared" si="12"/>
        <v>44774</v>
      </c>
      <c r="B35" s="55">
        <v>20</v>
      </c>
      <c r="C35" s="26">
        <f t="shared" si="13"/>
        <v>10952.333000000001</v>
      </c>
      <c r="D35" s="56">
        <f t="shared" si="14"/>
        <v>31.943999999999999</v>
      </c>
      <c r="E35" s="56">
        <f t="shared" si="15"/>
        <v>251.86510676098061</v>
      </c>
      <c r="F35" s="56">
        <f t="shared" si="2"/>
        <v>283.80900000000003</v>
      </c>
      <c r="G35" s="56">
        <f t="shared" si="16"/>
        <v>10700.468000000001</v>
      </c>
    </row>
    <row r="36" spans="1:7" x14ac:dyDescent="0.3">
      <c r="A36" s="54">
        <f t="shared" si="12"/>
        <v>44805</v>
      </c>
      <c r="B36" s="55">
        <v>21</v>
      </c>
      <c r="C36" s="26">
        <f t="shared" si="13"/>
        <v>10700.468000000001</v>
      </c>
      <c r="D36" s="56">
        <f t="shared" si="14"/>
        <v>31.21</v>
      </c>
      <c r="E36" s="56">
        <f t="shared" si="15"/>
        <v>252.5997133223668</v>
      </c>
      <c r="F36" s="56">
        <f t="shared" si="2"/>
        <v>283.80900000000003</v>
      </c>
      <c r="G36" s="56">
        <f t="shared" si="16"/>
        <v>10447.868</v>
      </c>
    </row>
    <row r="37" spans="1:7" x14ac:dyDescent="0.3">
      <c r="A37" s="54">
        <f t="shared" si="12"/>
        <v>44835</v>
      </c>
      <c r="B37" s="55">
        <v>22</v>
      </c>
      <c r="C37" s="26">
        <f t="shared" si="13"/>
        <v>10447.868</v>
      </c>
      <c r="D37" s="56">
        <f t="shared" si="14"/>
        <v>30.472999999999999</v>
      </c>
      <c r="E37" s="56">
        <f t="shared" si="15"/>
        <v>253.33646248622367</v>
      </c>
      <c r="F37" s="56">
        <f t="shared" si="2"/>
        <v>283.80900000000003</v>
      </c>
      <c r="G37" s="56">
        <f t="shared" si="16"/>
        <v>10194.531999999999</v>
      </c>
    </row>
    <row r="38" spans="1:7" x14ac:dyDescent="0.3">
      <c r="A38" s="54">
        <f t="shared" si="12"/>
        <v>44866</v>
      </c>
      <c r="B38" s="55">
        <v>23</v>
      </c>
      <c r="C38" s="26">
        <f t="shared" si="13"/>
        <v>10194.531999999999</v>
      </c>
      <c r="D38" s="56">
        <f t="shared" si="14"/>
        <v>29.734000000000002</v>
      </c>
      <c r="E38" s="56">
        <f t="shared" si="15"/>
        <v>254.07536050180852</v>
      </c>
      <c r="F38" s="56">
        <f t="shared" si="2"/>
        <v>283.80900000000003</v>
      </c>
      <c r="G38" s="56">
        <f t="shared" si="16"/>
        <v>9940.4570000000003</v>
      </c>
    </row>
    <row r="39" spans="1:7" x14ac:dyDescent="0.3">
      <c r="A39" s="54">
        <f t="shared" si="12"/>
        <v>44896</v>
      </c>
      <c r="B39" s="55">
        <v>24</v>
      </c>
      <c r="C39" s="26">
        <f t="shared" si="13"/>
        <v>9940.4570000000003</v>
      </c>
      <c r="D39" s="56">
        <f t="shared" si="14"/>
        <v>28.992999999999999</v>
      </c>
      <c r="E39" s="56">
        <f t="shared" si="15"/>
        <v>254.81641363660546</v>
      </c>
      <c r="F39" s="56">
        <f t="shared" si="2"/>
        <v>283.80900000000003</v>
      </c>
      <c r="G39" s="56">
        <f t="shared" si="16"/>
        <v>9685.6409999999996</v>
      </c>
    </row>
    <row r="40" spans="1:7" x14ac:dyDescent="0.3">
      <c r="A40" s="54">
        <f t="shared" si="12"/>
        <v>44927</v>
      </c>
      <c r="B40" s="55">
        <v>25</v>
      </c>
      <c r="C40" s="26">
        <f t="shared" si="13"/>
        <v>9685.6409999999996</v>
      </c>
      <c r="D40" s="56">
        <f t="shared" si="14"/>
        <v>28.25</v>
      </c>
      <c r="E40" s="56">
        <f t="shared" si="15"/>
        <v>255.55962817637891</v>
      </c>
      <c r="F40" s="56">
        <f t="shared" si="2"/>
        <v>283.80900000000003</v>
      </c>
      <c r="G40" s="56">
        <f t="shared" si="16"/>
        <v>9430.0810000000001</v>
      </c>
    </row>
    <row r="41" spans="1:7" x14ac:dyDescent="0.3">
      <c r="A41" s="54">
        <f>EDATE(A40,1)</f>
        <v>44958</v>
      </c>
      <c r="B41" s="55">
        <v>26</v>
      </c>
      <c r="C41" s="26">
        <f t="shared" si="13"/>
        <v>9430.0810000000001</v>
      </c>
      <c r="D41" s="56">
        <f t="shared" si="14"/>
        <v>27.504000000000001</v>
      </c>
      <c r="E41" s="56">
        <f t="shared" si="15"/>
        <v>256.30501042522667</v>
      </c>
      <c r="F41" s="56">
        <f t="shared" si="2"/>
        <v>283.80900000000003</v>
      </c>
      <c r="G41" s="56">
        <f t="shared" si="16"/>
        <v>9173.7759999999998</v>
      </c>
    </row>
    <row r="42" spans="1:7" x14ac:dyDescent="0.3">
      <c r="A42" s="54">
        <f t="shared" ref="A42:A49" si="17">EDATE(A41,1)</f>
        <v>44986</v>
      </c>
      <c r="B42" s="55">
        <v>27</v>
      </c>
      <c r="C42" s="26">
        <f t="shared" si="13"/>
        <v>9173.7759999999998</v>
      </c>
      <c r="D42" s="56">
        <f t="shared" si="14"/>
        <v>26.757000000000001</v>
      </c>
      <c r="E42" s="56">
        <f t="shared" si="15"/>
        <v>257.05256670563358</v>
      </c>
      <c r="F42" s="56">
        <f t="shared" si="2"/>
        <v>283.80900000000003</v>
      </c>
      <c r="G42" s="56">
        <f t="shared" si="16"/>
        <v>8916.723</v>
      </c>
    </row>
    <row r="43" spans="1:7" x14ac:dyDescent="0.3">
      <c r="A43" s="54">
        <f t="shared" si="17"/>
        <v>45017</v>
      </c>
      <c r="B43" s="55">
        <v>28</v>
      </c>
      <c r="C43" s="26">
        <f t="shared" si="13"/>
        <v>8916.723</v>
      </c>
      <c r="D43" s="56">
        <f t="shared" si="14"/>
        <v>26.007000000000001</v>
      </c>
      <c r="E43" s="56">
        <f t="shared" si="15"/>
        <v>257.80230335852502</v>
      </c>
      <c r="F43" s="56">
        <f t="shared" si="2"/>
        <v>283.80900000000003</v>
      </c>
      <c r="G43" s="56">
        <f t="shared" si="16"/>
        <v>8658.9210000000003</v>
      </c>
    </row>
    <row r="44" spans="1:7" x14ac:dyDescent="0.3">
      <c r="A44" s="54">
        <f t="shared" si="17"/>
        <v>45047</v>
      </c>
      <c r="B44" s="55">
        <v>29</v>
      </c>
      <c r="C44" s="26">
        <f t="shared" si="13"/>
        <v>8658.9210000000003</v>
      </c>
      <c r="D44" s="56">
        <f t="shared" si="14"/>
        <v>25.254999999999999</v>
      </c>
      <c r="E44" s="56">
        <f t="shared" si="15"/>
        <v>258.55422674332073</v>
      </c>
      <c r="F44" s="56">
        <f t="shared" si="2"/>
        <v>283.80900000000003</v>
      </c>
      <c r="G44" s="56">
        <f t="shared" si="16"/>
        <v>8400.3670000000002</v>
      </c>
    </row>
    <row r="45" spans="1:7" x14ac:dyDescent="0.3">
      <c r="A45" s="54">
        <f t="shared" si="17"/>
        <v>45078</v>
      </c>
      <c r="B45" s="55">
        <v>30</v>
      </c>
      <c r="C45" s="26">
        <f t="shared" si="13"/>
        <v>8400.3670000000002</v>
      </c>
      <c r="D45" s="56">
        <f t="shared" si="14"/>
        <v>24.501000000000001</v>
      </c>
      <c r="E45" s="56">
        <f t="shared" si="15"/>
        <v>259.30834323798871</v>
      </c>
      <c r="F45" s="56">
        <f t="shared" si="2"/>
        <v>283.80900000000003</v>
      </c>
      <c r="G45" s="56">
        <f t="shared" si="16"/>
        <v>8141.0590000000002</v>
      </c>
    </row>
    <row r="46" spans="1:7" x14ac:dyDescent="0.3">
      <c r="A46" s="54">
        <f t="shared" si="17"/>
        <v>45108</v>
      </c>
      <c r="B46" s="55">
        <v>31</v>
      </c>
      <c r="C46" s="26">
        <f t="shared" si="13"/>
        <v>8141.0590000000002</v>
      </c>
      <c r="D46" s="56">
        <f t="shared" si="14"/>
        <v>23.745000000000001</v>
      </c>
      <c r="E46" s="56">
        <f t="shared" si="15"/>
        <v>260.06465923909951</v>
      </c>
      <c r="F46" s="56">
        <f t="shared" si="2"/>
        <v>283.80900000000003</v>
      </c>
      <c r="G46" s="56">
        <f t="shared" si="16"/>
        <v>7880.9939999999997</v>
      </c>
    </row>
    <row r="47" spans="1:7" x14ac:dyDescent="0.3">
      <c r="A47" s="54">
        <f t="shared" si="17"/>
        <v>45139</v>
      </c>
      <c r="B47" s="55">
        <v>32</v>
      </c>
      <c r="C47" s="26">
        <f t="shared" si="13"/>
        <v>7880.9939999999997</v>
      </c>
      <c r="D47" s="56">
        <f t="shared" si="14"/>
        <v>22.986000000000001</v>
      </c>
      <c r="E47" s="56">
        <f t="shared" si="15"/>
        <v>260.82318116188026</v>
      </c>
      <c r="F47" s="56">
        <f t="shared" si="2"/>
        <v>283.80900000000003</v>
      </c>
      <c r="G47" s="56">
        <f t="shared" si="16"/>
        <v>7620.1710000000003</v>
      </c>
    </row>
    <row r="48" spans="1:7" x14ac:dyDescent="0.3">
      <c r="A48" s="54">
        <f t="shared" si="17"/>
        <v>45170</v>
      </c>
      <c r="B48" s="55">
        <v>33</v>
      </c>
      <c r="C48" s="26">
        <f t="shared" si="13"/>
        <v>7620.1710000000003</v>
      </c>
      <c r="D48" s="56">
        <f t="shared" si="14"/>
        <v>22.225000000000001</v>
      </c>
      <c r="E48" s="56">
        <f t="shared" si="15"/>
        <v>261.58391544026904</v>
      </c>
      <c r="F48" s="56">
        <f t="shared" si="2"/>
        <v>283.80900000000003</v>
      </c>
      <c r="G48" s="56">
        <f t="shared" si="16"/>
        <v>7358.5870000000004</v>
      </c>
    </row>
    <row r="49" spans="1:7" ht="14.25" customHeight="1" x14ac:dyDescent="0.3">
      <c r="A49" s="54">
        <f t="shared" si="17"/>
        <v>45200</v>
      </c>
      <c r="B49" s="55">
        <v>34</v>
      </c>
      <c r="C49" s="26">
        <f t="shared" si="13"/>
        <v>7358.5870000000004</v>
      </c>
      <c r="D49" s="56">
        <f t="shared" si="14"/>
        <v>21.463000000000001</v>
      </c>
      <c r="E49" s="56">
        <f t="shared" si="15"/>
        <v>262.34686852696984</v>
      </c>
      <c r="F49" s="56">
        <f t="shared" si="2"/>
        <v>283.80900000000003</v>
      </c>
      <c r="G49" s="56">
        <f t="shared" si="16"/>
        <v>7096.24</v>
      </c>
    </row>
    <row r="50" spans="1:7" hidden="1" x14ac:dyDescent="0.3">
      <c r="A50" s="54">
        <f t="shared" ref="A50:A62" si="18">EDATE(A49,1)</f>
        <v>45231</v>
      </c>
      <c r="B50" s="55">
        <v>35</v>
      </c>
      <c r="C50" s="26">
        <f t="shared" ref="C50:C62" si="19">G49</f>
        <v>7096.24</v>
      </c>
      <c r="D50" s="56">
        <f t="shared" ref="D50:D62" si="20">ROUND(C50*$E$12/12,3)</f>
        <v>20.696999999999999</v>
      </c>
      <c r="E50" s="56">
        <f t="shared" ref="E50:E62" si="21">PPMT($E$12/12,B50,$E$7,-$E$10,$E$11,0)</f>
        <v>263.11204689350683</v>
      </c>
      <c r="F50" s="56">
        <f t="shared" si="2"/>
        <v>283.80900000000003</v>
      </c>
      <c r="G50" s="56">
        <f t="shared" ref="G50:G62" si="22">ROUND(C50-E50,3)</f>
        <v>6833.1279999999997</v>
      </c>
    </row>
    <row r="51" spans="1:7" x14ac:dyDescent="0.3">
      <c r="A51" s="54">
        <f t="shared" si="18"/>
        <v>45261</v>
      </c>
      <c r="B51" s="55">
        <v>36</v>
      </c>
      <c r="C51" s="26">
        <f t="shared" si="19"/>
        <v>6833.1279999999997</v>
      </c>
      <c r="D51" s="56">
        <f t="shared" si="20"/>
        <v>19.93</v>
      </c>
      <c r="E51" s="56">
        <f t="shared" si="21"/>
        <v>263.87945703027958</v>
      </c>
      <c r="F51" s="56">
        <f t="shared" si="2"/>
        <v>283.80900000000003</v>
      </c>
      <c r="G51" s="56">
        <f t="shared" si="22"/>
        <v>6569.2489999999998</v>
      </c>
    </row>
    <row r="52" spans="1:7" x14ac:dyDescent="0.3">
      <c r="A52" s="54">
        <f t="shared" si="18"/>
        <v>45292</v>
      </c>
      <c r="B52" s="55">
        <v>37</v>
      </c>
      <c r="C52" s="26">
        <f t="shared" si="19"/>
        <v>6569.2489999999998</v>
      </c>
      <c r="D52" s="56">
        <f t="shared" si="20"/>
        <v>19.16</v>
      </c>
      <c r="E52" s="56">
        <f t="shared" si="21"/>
        <v>264.64910544661785</v>
      </c>
      <c r="F52" s="56">
        <f t="shared" si="2"/>
        <v>283.80900000000003</v>
      </c>
      <c r="G52" s="56">
        <f t="shared" si="22"/>
        <v>6304.6</v>
      </c>
    </row>
    <row r="53" spans="1:7" x14ac:dyDescent="0.3">
      <c r="A53" s="54">
        <f t="shared" si="18"/>
        <v>45323</v>
      </c>
      <c r="B53" s="55">
        <v>38</v>
      </c>
      <c r="C53" s="26">
        <f t="shared" si="19"/>
        <v>6304.6</v>
      </c>
      <c r="D53" s="56">
        <f t="shared" si="20"/>
        <v>18.388000000000002</v>
      </c>
      <c r="E53" s="56">
        <f t="shared" si="21"/>
        <v>265.42099867083721</v>
      </c>
      <c r="F53" s="56">
        <f t="shared" si="2"/>
        <v>283.80900000000003</v>
      </c>
      <c r="G53" s="56">
        <f t="shared" si="22"/>
        <v>6039.1790000000001</v>
      </c>
    </row>
    <row r="54" spans="1:7" x14ac:dyDescent="0.3">
      <c r="A54" s="54">
        <f t="shared" si="18"/>
        <v>45352</v>
      </c>
      <c r="B54" s="55">
        <v>39</v>
      </c>
      <c r="C54" s="26">
        <f t="shared" si="19"/>
        <v>6039.1790000000001</v>
      </c>
      <c r="D54" s="56">
        <f t="shared" si="20"/>
        <v>17.614000000000001</v>
      </c>
      <c r="E54" s="56">
        <f t="shared" si="21"/>
        <v>266.19514325029377</v>
      </c>
      <c r="F54" s="56">
        <f t="shared" si="2"/>
        <v>283.80900000000003</v>
      </c>
      <c r="G54" s="56">
        <f t="shared" si="22"/>
        <v>5772.9840000000004</v>
      </c>
    </row>
    <row r="55" spans="1:7" x14ac:dyDescent="0.3">
      <c r="A55" s="54">
        <f t="shared" si="18"/>
        <v>45383</v>
      </c>
      <c r="B55" s="55">
        <v>40</v>
      </c>
      <c r="C55" s="26">
        <f t="shared" si="19"/>
        <v>5772.9840000000004</v>
      </c>
      <c r="D55" s="56">
        <f t="shared" si="20"/>
        <v>16.838000000000001</v>
      </c>
      <c r="E55" s="56">
        <f t="shared" si="21"/>
        <v>266.97154575144043</v>
      </c>
      <c r="F55" s="56">
        <f t="shared" si="2"/>
        <v>283.80900000000003</v>
      </c>
      <c r="G55" s="56">
        <f t="shared" si="22"/>
        <v>5506.0119999999997</v>
      </c>
    </row>
    <row r="56" spans="1:7" x14ac:dyDescent="0.3">
      <c r="A56" s="54">
        <f t="shared" si="18"/>
        <v>45413</v>
      </c>
      <c r="B56" s="55">
        <v>41</v>
      </c>
      <c r="C56" s="26">
        <f t="shared" si="19"/>
        <v>5506.0119999999997</v>
      </c>
      <c r="D56" s="56">
        <f t="shared" si="20"/>
        <v>16.059000000000001</v>
      </c>
      <c r="E56" s="56">
        <f t="shared" si="21"/>
        <v>267.75021275988217</v>
      </c>
      <c r="F56" s="56">
        <f t="shared" si="2"/>
        <v>283.80900000000003</v>
      </c>
      <c r="G56" s="56">
        <f t="shared" si="22"/>
        <v>5238.2619999999997</v>
      </c>
    </row>
    <row r="57" spans="1:7" x14ac:dyDescent="0.3">
      <c r="A57" s="54">
        <f t="shared" si="18"/>
        <v>45444</v>
      </c>
      <c r="B57" s="55">
        <v>42</v>
      </c>
      <c r="C57" s="26">
        <f t="shared" si="19"/>
        <v>5238.2619999999997</v>
      </c>
      <c r="D57" s="56">
        <f t="shared" si="20"/>
        <v>15.278</v>
      </c>
      <c r="E57" s="56">
        <f t="shared" si="21"/>
        <v>268.53115088043182</v>
      </c>
      <c r="F57" s="56">
        <f t="shared" si="2"/>
        <v>283.80900000000003</v>
      </c>
      <c r="G57" s="56">
        <f t="shared" si="22"/>
        <v>4969.7309999999998</v>
      </c>
    </row>
    <row r="58" spans="1:7" x14ac:dyDescent="0.3">
      <c r="A58" s="54">
        <f t="shared" si="18"/>
        <v>45474</v>
      </c>
      <c r="B58" s="55">
        <v>43</v>
      </c>
      <c r="C58" s="26">
        <f t="shared" si="19"/>
        <v>4969.7309999999998</v>
      </c>
      <c r="D58" s="56">
        <f t="shared" si="20"/>
        <v>14.494999999999999</v>
      </c>
      <c r="E58" s="56">
        <f t="shared" si="21"/>
        <v>269.31436673716644</v>
      </c>
      <c r="F58" s="56">
        <f t="shared" si="2"/>
        <v>283.80900000000003</v>
      </c>
      <c r="G58" s="56">
        <f t="shared" si="22"/>
        <v>4700.4170000000004</v>
      </c>
    </row>
    <row r="59" spans="1:7" x14ac:dyDescent="0.3">
      <c r="A59" s="54">
        <f t="shared" si="18"/>
        <v>45505</v>
      </c>
      <c r="B59" s="55">
        <v>44</v>
      </c>
      <c r="C59" s="26">
        <f t="shared" si="19"/>
        <v>4700.4170000000004</v>
      </c>
      <c r="D59" s="56">
        <f t="shared" si="20"/>
        <v>13.71</v>
      </c>
      <c r="E59" s="56">
        <f t="shared" si="21"/>
        <v>270.09986697348319</v>
      </c>
      <c r="F59" s="56">
        <f t="shared" si="2"/>
        <v>283.80900000000003</v>
      </c>
      <c r="G59" s="56">
        <f t="shared" si="22"/>
        <v>4430.317</v>
      </c>
    </row>
    <row r="60" spans="1:7" x14ac:dyDescent="0.3">
      <c r="A60" s="54">
        <f t="shared" si="18"/>
        <v>45536</v>
      </c>
      <c r="B60" s="55">
        <v>45</v>
      </c>
      <c r="C60" s="26">
        <f t="shared" si="19"/>
        <v>4430.317</v>
      </c>
      <c r="D60" s="56">
        <f t="shared" si="20"/>
        <v>12.922000000000001</v>
      </c>
      <c r="E60" s="56">
        <f t="shared" si="21"/>
        <v>270.8876582521558</v>
      </c>
      <c r="F60" s="56">
        <f t="shared" si="2"/>
        <v>283.80900000000003</v>
      </c>
      <c r="G60" s="56">
        <f t="shared" si="22"/>
        <v>4159.4290000000001</v>
      </c>
    </row>
    <row r="61" spans="1:7" x14ac:dyDescent="0.3">
      <c r="A61" s="54">
        <f t="shared" si="18"/>
        <v>45566</v>
      </c>
      <c r="B61" s="55">
        <v>46</v>
      </c>
      <c r="C61" s="26">
        <f t="shared" si="19"/>
        <v>4159.4290000000001</v>
      </c>
      <c r="D61" s="56">
        <f t="shared" si="20"/>
        <v>12.132</v>
      </c>
      <c r="E61" s="56">
        <f t="shared" si="21"/>
        <v>271.67774725539124</v>
      </c>
      <c r="F61" s="56">
        <f t="shared" si="2"/>
        <v>283.80900000000003</v>
      </c>
      <c r="G61" s="56">
        <f t="shared" si="22"/>
        <v>3887.7510000000002</v>
      </c>
    </row>
    <row r="62" spans="1:7" x14ac:dyDescent="0.3">
      <c r="A62" s="54">
        <f t="shared" si="18"/>
        <v>45597</v>
      </c>
      <c r="B62" s="55">
        <v>47</v>
      </c>
      <c r="C62" s="26">
        <f t="shared" si="19"/>
        <v>3887.7510000000002</v>
      </c>
      <c r="D62" s="56">
        <f t="shared" si="20"/>
        <v>11.339</v>
      </c>
      <c r="E62" s="56">
        <f t="shared" si="21"/>
        <v>272.47014068488613</v>
      </c>
      <c r="F62" s="56">
        <f t="shared" si="2"/>
        <v>283.80900000000003</v>
      </c>
      <c r="G62" s="56">
        <f t="shared" si="22"/>
        <v>3615.2809999999999</v>
      </c>
    </row>
    <row r="63" spans="1:7" x14ac:dyDescent="0.3">
      <c r="A63" s="54">
        <f t="shared" ref="A63:A75" si="23">EDATE(A62,1)</f>
        <v>45627</v>
      </c>
      <c r="B63" s="55">
        <v>48</v>
      </c>
      <c r="C63" s="26">
        <f t="shared" ref="C63:C75" si="24">G62</f>
        <v>3615.2809999999999</v>
      </c>
      <c r="D63" s="56">
        <f t="shared" ref="D63:D75" si="25">ROUND(C63*$E$12/12,3)</f>
        <v>10.545</v>
      </c>
      <c r="E63" s="56">
        <f t="shared" ref="E63:E75" si="26">PPMT($E$12/12,B63,$E$7,-$E$10,$E$11,0)</f>
        <v>273.26484526188369</v>
      </c>
      <c r="F63" s="56">
        <f t="shared" si="2"/>
        <v>283.80900000000003</v>
      </c>
      <c r="G63" s="56">
        <f t="shared" ref="G63:G75" si="27">ROUND(C63-E63,3)</f>
        <v>3342.0160000000001</v>
      </c>
    </row>
    <row r="64" spans="1:7" x14ac:dyDescent="0.3">
      <c r="A64" s="54">
        <f t="shared" si="23"/>
        <v>45658</v>
      </c>
      <c r="B64" s="55">
        <v>49</v>
      </c>
      <c r="C64" s="26">
        <f t="shared" si="24"/>
        <v>3342.0160000000001</v>
      </c>
      <c r="D64" s="56">
        <f t="shared" si="25"/>
        <v>9.7479999999999993</v>
      </c>
      <c r="E64" s="56">
        <f t="shared" si="26"/>
        <v>274.06186772723095</v>
      </c>
      <c r="F64" s="56">
        <f t="shared" si="2"/>
        <v>283.80900000000003</v>
      </c>
      <c r="G64" s="56">
        <f t="shared" si="27"/>
        <v>3067.9540000000002</v>
      </c>
    </row>
    <row r="65" spans="1:7" x14ac:dyDescent="0.3">
      <c r="A65" s="54">
        <f t="shared" si="23"/>
        <v>45689</v>
      </c>
      <c r="B65" s="55">
        <v>50</v>
      </c>
      <c r="C65" s="26">
        <f t="shared" si="24"/>
        <v>3067.9540000000002</v>
      </c>
      <c r="D65" s="56">
        <f t="shared" si="25"/>
        <v>8.9480000000000004</v>
      </c>
      <c r="E65" s="56">
        <f t="shared" si="26"/>
        <v>274.8612148414353</v>
      </c>
      <c r="F65" s="56">
        <f t="shared" si="2"/>
        <v>283.80900000000003</v>
      </c>
      <c r="G65" s="56">
        <f t="shared" si="27"/>
        <v>2793.0929999999998</v>
      </c>
    </row>
    <row r="66" spans="1:7" x14ac:dyDescent="0.3">
      <c r="A66" s="54">
        <f t="shared" si="23"/>
        <v>45717</v>
      </c>
      <c r="B66" s="55">
        <v>51</v>
      </c>
      <c r="C66" s="26">
        <f t="shared" si="24"/>
        <v>2793.0929999999998</v>
      </c>
      <c r="D66" s="56">
        <f t="shared" si="25"/>
        <v>8.1470000000000002</v>
      </c>
      <c r="E66" s="56">
        <f t="shared" si="26"/>
        <v>275.66289338472291</v>
      </c>
      <c r="F66" s="56">
        <f t="shared" si="2"/>
        <v>283.80900000000003</v>
      </c>
      <c r="G66" s="56">
        <f t="shared" si="27"/>
        <v>2517.4299999999998</v>
      </c>
    </row>
    <row r="67" spans="1:7" x14ac:dyDescent="0.3">
      <c r="A67" s="54">
        <f t="shared" si="23"/>
        <v>45748</v>
      </c>
      <c r="B67" s="55">
        <v>52</v>
      </c>
      <c r="C67" s="26">
        <f t="shared" si="24"/>
        <v>2517.4299999999998</v>
      </c>
      <c r="D67" s="56">
        <f t="shared" si="25"/>
        <v>7.343</v>
      </c>
      <c r="E67" s="56">
        <f t="shared" si="26"/>
        <v>276.46691015709496</v>
      </c>
      <c r="F67" s="56">
        <f t="shared" si="2"/>
        <v>283.80900000000003</v>
      </c>
      <c r="G67" s="56">
        <f t="shared" si="27"/>
        <v>2240.9630000000002</v>
      </c>
    </row>
    <row r="68" spans="1:7" x14ac:dyDescent="0.3">
      <c r="A68" s="54">
        <f t="shared" si="23"/>
        <v>45778</v>
      </c>
      <c r="B68" s="55">
        <v>53</v>
      </c>
      <c r="C68" s="26">
        <f t="shared" si="24"/>
        <v>2240.9630000000002</v>
      </c>
      <c r="D68" s="56">
        <f t="shared" si="25"/>
        <v>6.5359999999999996</v>
      </c>
      <c r="E68" s="56">
        <f t="shared" si="26"/>
        <v>277.27327197838645</v>
      </c>
      <c r="F68" s="56">
        <f t="shared" si="2"/>
        <v>283.80900000000003</v>
      </c>
      <c r="G68" s="56">
        <f t="shared" si="27"/>
        <v>1963.69</v>
      </c>
    </row>
    <row r="69" spans="1:7" x14ac:dyDescent="0.3">
      <c r="A69" s="54">
        <f t="shared" si="23"/>
        <v>45809</v>
      </c>
      <c r="B69" s="55">
        <v>54</v>
      </c>
      <c r="C69" s="26">
        <f t="shared" si="24"/>
        <v>1963.69</v>
      </c>
      <c r="D69" s="56">
        <f t="shared" si="25"/>
        <v>5.7270000000000003</v>
      </c>
      <c r="E69" s="56">
        <f t="shared" si="26"/>
        <v>278.08198568832347</v>
      </c>
      <c r="F69" s="56">
        <f t="shared" si="2"/>
        <v>283.80900000000003</v>
      </c>
      <c r="G69" s="56">
        <f t="shared" si="27"/>
        <v>1685.6079999999999</v>
      </c>
    </row>
    <row r="70" spans="1:7" x14ac:dyDescent="0.3">
      <c r="A70" s="54">
        <f t="shared" si="23"/>
        <v>45839</v>
      </c>
      <c r="B70" s="55">
        <v>55</v>
      </c>
      <c r="C70" s="26">
        <f t="shared" si="24"/>
        <v>1685.6079999999999</v>
      </c>
      <c r="D70" s="56">
        <f t="shared" si="25"/>
        <v>4.9160000000000004</v>
      </c>
      <c r="E70" s="56">
        <f t="shared" si="26"/>
        <v>278.89305814658104</v>
      </c>
      <c r="F70" s="56">
        <f t="shared" si="2"/>
        <v>283.80900000000003</v>
      </c>
      <c r="G70" s="56">
        <f t="shared" si="27"/>
        <v>1406.7149999999999</v>
      </c>
    </row>
    <row r="71" spans="1:7" x14ac:dyDescent="0.3">
      <c r="A71" s="54">
        <f t="shared" si="23"/>
        <v>45870</v>
      </c>
      <c r="B71" s="55">
        <v>56</v>
      </c>
      <c r="C71" s="26">
        <f t="shared" si="24"/>
        <v>1406.7149999999999</v>
      </c>
      <c r="D71" s="56">
        <f t="shared" si="25"/>
        <v>4.1029999999999998</v>
      </c>
      <c r="E71" s="56">
        <f t="shared" si="26"/>
        <v>279.70649623284191</v>
      </c>
      <c r="F71" s="56">
        <f t="shared" si="2"/>
        <v>283.80900000000003</v>
      </c>
      <c r="G71" s="56">
        <f t="shared" si="27"/>
        <v>1127.009</v>
      </c>
    </row>
    <row r="72" spans="1:7" x14ac:dyDescent="0.3">
      <c r="A72" s="54">
        <f t="shared" si="23"/>
        <v>45901</v>
      </c>
      <c r="B72" s="55">
        <v>57</v>
      </c>
      <c r="C72" s="26">
        <f t="shared" si="24"/>
        <v>1127.009</v>
      </c>
      <c r="D72" s="56">
        <f t="shared" si="25"/>
        <v>3.2869999999999999</v>
      </c>
      <c r="E72" s="56">
        <f t="shared" si="26"/>
        <v>280.52230684685435</v>
      </c>
      <c r="F72" s="56">
        <f t="shared" si="2"/>
        <v>283.80900000000003</v>
      </c>
      <c r="G72" s="56">
        <f t="shared" si="27"/>
        <v>846.48699999999997</v>
      </c>
    </row>
    <row r="73" spans="1:7" x14ac:dyDescent="0.3">
      <c r="A73" s="54">
        <f t="shared" si="23"/>
        <v>45931</v>
      </c>
      <c r="B73" s="55">
        <v>58</v>
      </c>
      <c r="C73" s="26">
        <f t="shared" si="24"/>
        <v>846.48699999999997</v>
      </c>
      <c r="D73" s="56">
        <f t="shared" si="25"/>
        <v>2.4689999999999999</v>
      </c>
      <c r="E73" s="56">
        <f t="shared" si="26"/>
        <v>281.34049690849105</v>
      </c>
      <c r="F73" s="56">
        <f t="shared" si="2"/>
        <v>283.80900000000003</v>
      </c>
      <c r="G73" s="56">
        <f t="shared" si="27"/>
        <v>565.14700000000005</v>
      </c>
    </row>
    <row r="74" spans="1:7" x14ac:dyDescent="0.3">
      <c r="A74" s="54">
        <f t="shared" si="23"/>
        <v>45962</v>
      </c>
      <c r="B74" s="55">
        <v>59</v>
      </c>
      <c r="C74" s="26">
        <f t="shared" si="24"/>
        <v>565.14700000000005</v>
      </c>
      <c r="D74" s="56">
        <f t="shared" si="25"/>
        <v>1.6479999999999999</v>
      </c>
      <c r="E74" s="56">
        <f t="shared" si="26"/>
        <v>282.16107335780748</v>
      </c>
      <c r="F74" s="56">
        <f t="shared" si="2"/>
        <v>283.80900000000003</v>
      </c>
      <c r="G74" s="56">
        <f t="shared" si="27"/>
        <v>282.98599999999999</v>
      </c>
    </row>
    <row r="75" spans="1:7" x14ac:dyDescent="0.3">
      <c r="A75" s="54">
        <f t="shared" si="23"/>
        <v>45992</v>
      </c>
      <c r="B75" s="55">
        <v>60</v>
      </c>
      <c r="C75" s="26">
        <f t="shared" si="24"/>
        <v>282.98599999999999</v>
      </c>
      <c r="D75" s="56">
        <f t="shared" si="25"/>
        <v>0.82499999999999996</v>
      </c>
      <c r="E75" s="56">
        <f t="shared" si="26"/>
        <v>282.98404315510101</v>
      </c>
      <c r="F75" s="56">
        <f t="shared" si="2"/>
        <v>283.80900000000003</v>
      </c>
      <c r="G75" s="56">
        <f t="shared" si="27"/>
        <v>2E-3</v>
      </c>
    </row>
    <row r="76" spans="1:7" x14ac:dyDescent="0.3">
      <c r="A76" s="54"/>
      <c r="B76" s="55"/>
      <c r="C76" s="26"/>
      <c r="D76" s="56"/>
      <c r="E76" s="56"/>
      <c r="F76" s="56"/>
      <c r="G76" s="56"/>
    </row>
    <row r="77" spans="1:7" x14ac:dyDescent="0.3">
      <c r="A77" s="54"/>
      <c r="B77" s="55"/>
      <c r="C77" s="26"/>
      <c r="D77" s="56"/>
      <c r="E77" s="56"/>
      <c r="F77" s="56"/>
      <c r="G77" s="5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workbookViewId="0">
      <selection activeCell="K12" sqref="K12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48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20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50151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85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50151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44804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9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50151</v>
      </c>
      <c r="D16" s="56">
        <f>ROUND(C16*$E$12/12,3)</f>
        <v>146.274</v>
      </c>
      <c r="E16" s="56">
        <f>PPMT($E$12/12,B16,$E$7,-$E$10,$E$11,0)</f>
        <v>2438.7781715694377</v>
      </c>
      <c r="F16" s="56">
        <f>ROUND(PMT($E$12/12,E7,-E10,E11),3)</f>
        <v>2585.0520000000001</v>
      </c>
      <c r="G16" s="56">
        <f>ROUND(C16-E16,3)</f>
        <v>47712.222000000002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47712.222000000002</v>
      </c>
      <c r="D17" s="56">
        <f t="shared" ref="D17:D34" si="0">ROUND(C17*$E$12/12,3)</f>
        <v>139.161</v>
      </c>
      <c r="E17" s="56">
        <f>PPMT($E$12/12,B17,$E$7,-$E$10,$E$11,0)</f>
        <v>2445.8912745698485</v>
      </c>
      <c r="F17" s="56">
        <f>F16</f>
        <v>2585.0520000000001</v>
      </c>
      <c r="G17" s="56">
        <f>ROUND(C17-E17,3)</f>
        <v>45266.330999999998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35" si="1">G17</f>
        <v>45266.330999999998</v>
      </c>
      <c r="D18" s="56">
        <f t="shared" si="0"/>
        <v>132.02699999999999</v>
      </c>
      <c r="E18" s="56">
        <f>PPMT($E$12/12,B18,$E$7,-$E$10,$E$11,0)</f>
        <v>2453.0251241206774</v>
      </c>
      <c r="F18" s="56">
        <f t="shared" ref="F18:F34" si="2">F17</f>
        <v>2585.0520000000001</v>
      </c>
      <c r="G18" s="56">
        <f>ROUND(C18-E18,3)</f>
        <v>42813.305999999997</v>
      </c>
      <c r="K18" s="41"/>
      <c r="L18" s="41"/>
      <c r="M18" s="43"/>
    </row>
    <row r="19" spans="1:13" x14ac:dyDescent="0.3">
      <c r="A19" s="54">
        <f t="shared" ref="A19:A35" si="3">EDATE(A18,1)</f>
        <v>44287</v>
      </c>
      <c r="B19" s="55">
        <v>4</v>
      </c>
      <c r="C19" s="26">
        <f t="shared" si="1"/>
        <v>42813.305999999997</v>
      </c>
      <c r="D19" s="56">
        <f t="shared" si="0"/>
        <v>124.872</v>
      </c>
      <c r="E19" s="56">
        <f t="shared" ref="E19" si="4">PPMT($E$12/12,B19,$E$7,-$E$10,$E$11,0)</f>
        <v>2460.1797807326961</v>
      </c>
      <c r="F19" s="56">
        <f t="shared" si="2"/>
        <v>2585.0520000000001</v>
      </c>
      <c r="G19" s="56">
        <f t="shared" ref="G19:G35" si="5">ROUND(C19-E19,3)</f>
        <v>40353.125999999997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40353.125999999997</v>
      </c>
      <c r="D20" s="56">
        <f t="shared" si="0"/>
        <v>117.697</v>
      </c>
      <c r="E20" s="56">
        <f>PPMT($E$12/12,B20,$E$7,-$E$10,$E$11,0)</f>
        <v>2467.355305093166</v>
      </c>
      <c r="F20" s="56">
        <f t="shared" si="2"/>
        <v>2585.0520000000001</v>
      </c>
      <c r="G20" s="56">
        <f t="shared" si="5"/>
        <v>37885.771000000001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37885.771000000001</v>
      </c>
      <c r="D21" s="56">
        <f t="shared" si="0"/>
        <v>110.5</v>
      </c>
      <c r="E21" s="56">
        <f t="shared" ref="E21:E35" si="6">PPMT($E$12/12,B21,$E$7,-$E$10,$E$11,0)</f>
        <v>2474.5517580663545</v>
      </c>
      <c r="F21" s="56">
        <f t="shared" si="2"/>
        <v>2585.0520000000001</v>
      </c>
      <c r="G21" s="56">
        <f t="shared" si="5"/>
        <v>35411.218999999997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35411.218999999997</v>
      </c>
      <c r="D22" s="56">
        <f t="shared" si="0"/>
        <v>103.283</v>
      </c>
      <c r="E22" s="56">
        <f t="shared" si="6"/>
        <v>2481.7692006940483</v>
      </c>
      <c r="F22" s="56">
        <f t="shared" si="2"/>
        <v>2585.0520000000001</v>
      </c>
      <c r="G22" s="56">
        <f t="shared" si="5"/>
        <v>32929.449999999997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32929.449999999997</v>
      </c>
      <c r="D23" s="56">
        <f t="shared" si="0"/>
        <v>96.043999999999997</v>
      </c>
      <c r="E23" s="56">
        <f t="shared" si="6"/>
        <v>2489.0076941960724</v>
      </c>
      <c r="F23" s="56">
        <f t="shared" si="2"/>
        <v>2585.0520000000001</v>
      </c>
      <c r="G23" s="56">
        <f t="shared" si="5"/>
        <v>30440.441999999999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30440.441999999999</v>
      </c>
      <c r="D24" s="56">
        <f t="shared" si="0"/>
        <v>88.784999999999997</v>
      </c>
      <c r="E24" s="56">
        <f t="shared" si="6"/>
        <v>2496.2672999708111</v>
      </c>
      <c r="F24" s="56">
        <f t="shared" si="2"/>
        <v>2585.0520000000001</v>
      </c>
      <c r="G24" s="56">
        <f t="shared" si="5"/>
        <v>27944.174999999999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27944.174999999999</v>
      </c>
      <c r="D25" s="56">
        <f t="shared" si="0"/>
        <v>81.504000000000005</v>
      </c>
      <c r="E25" s="56">
        <f t="shared" si="6"/>
        <v>2503.548079595726</v>
      </c>
      <c r="F25" s="56">
        <f t="shared" si="2"/>
        <v>2585.0520000000001</v>
      </c>
      <c r="G25" s="56">
        <f t="shared" si="5"/>
        <v>25440.627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25440.627</v>
      </c>
      <c r="D26" s="56">
        <f t="shared" si="0"/>
        <v>74.201999999999998</v>
      </c>
      <c r="E26" s="56">
        <f t="shared" si="6"/>
        <v>2510.8500948278802</v>
      </c>
      <c r="F26" s="56">
        <f t="shared" si="2"/>
        <v>2585.0520000000001</v>
      </c>
      <c r="G26" s="56">
        <f t="shared" si="5"/>
        <v>22929.776999999998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22929.776999999998</v>
      </c>
      <c r="D27" s="56">
        <f t="shared" si="0"/>
        <v>66.879000000000005</v>
      </c>
      <c r="E27" s="56">
        <f t="shared" si="6"/>
        <v>2518.1734076044613</v>
      </c>
      <c r="F27" s="56">
        <f t="shared" si="2"/>
        <v>2585.0520000000001</v>
      </c>
      <c r="G27" s="56">
        <f t="shared" si="5"/>
        <v>20411.603999999999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20411.603999999999</v>
      </c>
      <c r="D28" s="56">
        <f t="shared" si="0"/>
        <v>59.533999999999999</v>
      </c>
      <c r="E28" s="56">
        <f t="shared" si="6"/>
        <v>2525.5180800433077</v>
      </c>
      <c r="F28" s="56">
        <f t="shared" si="2"/>
        <v>2585.0520000000001</v>
      </c>
      <c r="G28" s="56">
        <f t="shared" si="5"/>
        <v>17886.085999999999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17886.085999999999</v>
      </c>
      <c r="D29" s="56">
        <f t="shared" si="0"/>
        <v>52.167999999999999</v>
      </c>
      <c r="E29" s="56">
        <f t="shared" si="6"/>
        <v>2532.8841744434344</v>
      </c>
      <c r="F29" s="56">
        <f t="shared" si="2"/>
        <v>2585.0520000000001</v>
      </c>
      <c r="G29" s="56">
        <f t="shared" si="5"/>
        <v>15353.201999999999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15353.201999999999</v>
      </c>
      <c r="D30" s="56">
        <f t="shared" si="0"/>
        <v>44.78</v>
      </c>
      <c r="E30" s="56">
        <f t="shared" si="6"/>
        <v>2540.2717532855609</v>
      </c>
      <c r="F30" s="56">
        <f t="shared" si="2"/>
        <v>2585.0520000000001</v>
      </c>
      <c r="G30" s="56">
        <f t="shared" si="5"/>
        <v>12812.93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12812.93</v>
      </c>
      <c r="D31" s="56">
        <f t="shared" si="0"/>
        <v>37.371000000000002</v>
      </c>
      <c r="E31" s="56">
        <f t="shared" si="6"/>
        <v>2547.6808792326437</v>
      </c>
      <c r="F31" s="56">
        <f t="shared" si="2"/>
        <v>2585.0520000000001</v>
      </c>
      <c r="G31" s="56">
        <f t="shared" si="5"/>
        <v>10265.249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10265.249</v>
      </c>
      <c r="D32" s="56">
        <f t="shared" si="0"/>
        <v>29.94</v>
      </c>
      <c r="E32" s="56">
        <f t="shared" si="6"/>
        <v>2555.1116151304059</v>
      </c>
      <c r="F32" s="56">
        <f t="shared" si="2"/>
        <v>2585.0520000000001</v>
      </c>
      <c r="G32" s="56">
        <f t="shared" si="5"/>
        <v>7710.1369999999997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7710.1369999999997</v>
      </c>
      <c r="D33" s="56">
        <f t="shared" si="0"/>
        <v>22.488</v>
      </c>
      <c r="E33" s="56">
        <f t="shared" si="6"/>
        <v>2562.5640240078692</v>
      </c>
      <c r="F33" s="56">
        <f t="shared" si="2"/>
        <v>2585.0520000000001</v>
      </c>
      <c r="G33" s="56">
        <f t="shared" si="5"/>
        <v>5147.5730000000003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5147.5730000000003</v>
      </c>
      <c r="D34" s="56">
        <f t="shared" si="0"/>
        <v>15.013999999999999</v>
      </c>
      <c r="E34" s="56">
        <f t="shared" si="6"/>
        <v>2570.0381690778922</v>
      </c>
      <c r="F34" s="56">
        <f t="shared" si="2"/>
        <v>2585.0520000000001</v>
      </c>
      <c r="G34" s="56">
        <f t="shared" si="5"/>
        <v>2577.5349999999999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2577.5349999999999</v>
      </c>
      <c r="D35" s="56">
        <f>ROUND(C35*$E$12/12,3)*12/31</f>
        <v>2.9101935483870967</v>
      </c>
      <c r="E35" s="56">
        <f t="shared" si="6"/>
        <v>2577.5341137377027</v>
      </c>
      <c r="F35" s="56">
        <f>D35+E35</f>
        <v>2580.44430728609</v>
      </c>
      <c r="G35" s="56">
        <f t="shared" si="5"/>
        <v>1E-3</v>
      </c>
    </row>
    <row r="36" spans="1:7" x14ac:dyDescent="0.3">
      <c r="A36" s="54"/>
      <c r="B36" s="55"/>
      <c r="C36" s="26"/>
      <c r="D36" s="56"/>
      <c r="E36" s="56"/>
      <c r="F36" s="56"/>
      <c r="G36" s="56"/>
    </row>
    <row r="37" spans="1:7" x14ac:dyDescent="0.3">
      <c r="A37" s="54"/>
      <c r="B37" s="55"/>
      <c r="C37" s="26"/>
      <c r="D37" s="56"/>
      <c r="E37" s="56"/>
      <c r="F37" s="56"/>
      <c r="G37" s="56"/>
    </row>
    <row r="38" spans="1:7" x14ac:dyDescent="0.3">
      <c r="A38" s="54"/>
      <c r="B38" s="55"/>
      <c r="C38" s="26"/>
      <c r="D38" s="56"/>
      <c r="E38" s="56"/>
      <c r="F38" s="56"/>
      <c r="G38" s="56"/>
    </row>
    <row r="39" spans="1:7" x14ac:dyDescent="0.3">
      <c r="A39" s="54"/>
      <c r="B39" s="55"/>
      <c r="C39" s="26"/>
      <c r="D39" s="56"/>
      <c r="E39" s="56"/>
      <c r="F39" s="56"/>
      <c r="G39" s="56"/>
    </row>
    <row r="40" spans="1:7" x14ac:dyDescent="0.3">
      <c r="A40" s="54"/>
      <c r="B40" s="55"/>
      <c r="C40" s="26"/>
      <c r="D40" s="56"/>
      <c r="E40" s="56"/>
      <c r="F40" s="56"/>
      <c r="G40" s="56"/>
    </row>
    <row r="41" spans="1:7" x14ac:dyDescent="0.3">
      <c r="A41" s="54"/>
      <c r="B41" s="55"/>
      <c r="C41" s="26"/>
      <c r="D41" s="56"/>
      <c r="E41" s="56"/>
      <c r="F41" s="56"/>
      <c r="G41" s="56"/>
    </row>
    <row r="42" spans="1:7" x14ac:dyDescent="0.3">
      <c r="A42" s="54"/>
      <c r="B42" s="55"/>
      <c r="C42" s="26"/>
      <c r="D42" s="56"/>
      <c r="E42" s="56"/>
      <c r="F42" s="56"/>
      <c r="G42" s="56"/>
    </row>
    <row r="43" spans="1:7" x14ac:dyDescent="0.3">
      <c r="A43" s="54"/>
      <c r="B43" s="55"/>
      <c r="C43" s="26"/>
      <c r="D43" s="56"/>
      <c r="E43" s="56"/>
      <c r="F43" s="56"/>
      <c r="G43" s="56"/>
    </row>
    <row r="44" spans="1:7" x14ac:dyDescent="0.3">
      <c r="A44" s="54"/>
      <c r="B44" s="55"/>
      <c r="C44" s="26"/>
      <c r="D44" s="56"/>
      <c r="E44" s="56"/>
      <c r="F44" s="56"/>
      <c r="G44" s="56"/>
    </row>
    <row r="45" spans="1:7" x14ac:dyDescent="0.3">
      <c r="A45" s="54"/>
      <c r="B45" s="55"/>
      <c r="C45" s="26"/>
      <c r="D45" s="56"/>
      <c r="E45" s="56"/>
      <c r="F45" s="56"/>
      <c r="G45" s="56"/>
    </row>
    <row r="46" spans="1:7" x14ac:dyDescent="0.3">
      <c r="A46" s="54"/>
      <c r="B46" s="55"/>
      <c r="C46" s="26"/>
      <c r="D46" s="56"/>
      <c r="E46" s="56"/>
      <c r="F46" s="56"/>
      <c r="G46" s="56"/>
    </row>
    <row r="47" spans="1:7" x14ac:dyDescent="0.3">
      <c r="A47" s="54"/>
      <c r="B47" s="55"/>
      <c r="C47" s="26"/>
      <c r="D47" s="56"/>
      <c r="E47" s="56"/>
      <c r="F47" s="56"/>
      <c r="G47" s="56"/>
    </row>
    <row r="48" spans="1:7" x14ac:dyDescent="0.3">
      <c r="A48" s="54"/>
      <c r="B48" s="55"/>
      <c r="C48" s="26"/>
      <c r="D48" s="56"/>
      <c r="E48" s="56"/>
      <c r="F48" s="56"/>
      <c r="G48" s="56"/>
    </row>
    <row r="49" spans="1:7" x14ac:dyDescent="0.3">
      <c r="A49" s="54"/>
      <c r="B49" s="55"/>
      <c r="C49" s="26"/>
      <c r="D49" s="56"/>
      <c r="E49" s="56"/>
      <c r="F49" s="56"/>
      <c r="G49" s="56"/>
    </row>
    <row r="50" spans="1:7" x14ac:dyDescent="0.3">
      <c r="A50" s="54"/>
      <c r="B50" s="55"/>
      <c r="C50" s="26"/>
      <c r="D50" s="56"/>
      <c r="E50" s="56"/>
      <c r="F50" s="56"/>
      <c r="G50" s="56"/>
    </row>
    <row r="51" spans="1:7" x14ac:dyDescent="0.3">
      <c r="A51" s="54"/>
      <c r="B51" s="55"/>
      <c r="C51" s="26"/>
      <c r="D51" s="56"/>
      <c r="E51" s="56"/>
      <c r="F51" s="56"/>
      <c r="G51" s="56"/>
    </row>
    <row r="52" spans="1:7" x14ac:dyDescent="0.3">
      <c r="A52" s="54"/>
      <c r="B52" s="55"/>
      <c r="C52" s="26"/>
      <c r="D52" s="56"/>
      <c r="E52" s="56"/>
      <c r="F52" s="56"/>
      <c r="G52" s="56"/>
    </row>
    <row r="53" spans="1:7" x14ac:dyDescent="0.3">
      <c r="A53" s="54"/>
      <c r="B53" s="55"/>
      <c r="C53" s="26"/>
      <c r="D53" s="56"/>
      <c r="E53" s="56"/>
      <c r="F53" s="56"/>
      <c r="G53" s="56"/>
    </row>
    <row r="54" spans="1:7" x14ac:dyDescent="0.3">
      <c r="A54" s="54"/>
      <c r="B54" s="55"/>
      <c r="C54" s="26"/>
      <c r="D54" s="56"/>
      <c r="E54" s="56"/>
      <c r="F54" s="56"/>
      <c r="G54" s="56"/>
    </row>
    <row r="55" spans="1:7" x14ac:dyDescent="0.3">
      <c r="A55" s="54"/>
      <c r="B55" s="55"/>
      <c r="C55" s="26"/>
      <c r="D55" s="56"/>
      <c r="E55" s="56"/>
      <c r="F55" s="56"/>
      <c r="G55" s="56"/>
    </row>
    <row r="56" spans="1:7" x14ac:dyDescent="0.3">
      <c r="A56" s="54"/>
      <c r="B56" s="55"/>
      <c r="C56" s="26"/>
      <c r="D56" s="56"/>
      <c r="E56" s="56"/>
      <c r="F56" s="56"/>
      <c r="G56" s="56"/>
    </row>
    <row r="57" spans="1:7" x14ac:dyDescent="0.3">
      <c r="A57" s="54"/>
      <c r="B57" s="55"/>
      <c r="C57" s="26"/>
      <c r="D57" s="56"/>
      <c r="E57" s="56"/>
      <c r="F57" s="56"/>
      <c r="G57" s="56"/>
    </row>
    <row r="58" spans="1:7" x14ac:dyDescent="0.3">
      <c r="A58" s="54"/>
      <c r="B58" s="55"/>
      <c r="C58" s="26"/>
      <c r="D58" s="56"/>
      <c r="E58" s="56"/>
      <c r="F58" s="56"/>
      <c r="G58" s="56"/>
    </row>
    <row r="59" spans="1:7" x14ac:dyDescent="0.3">
      <c r="A59" s="54"/>
      <c r="B59" s="55"/>
      <c r="C59" s="26"/>
      <c r="D59" s="56"/>
      <c r="E59" s="56"/>
      <c r="F59" s="56"/>
      <c r="G59" s="56"/>
    </row>
    <row r="60" spans="1:7" x14ac:dyDescent="0.3">
      <c r="A60" s="54"/>
      <c r="B60" s="55"/>
      <c r="C60" s="26"/>
      <c r="D60" s="56"/>
      <c r="E60" s="56"/>
      <c r="F60" s="56"/>
      <c r="G60" s="56"/>
    </row>
    <row r="61" spans="1:7" x14ac:dyDescent="0.3">
      <c r="A61" s="54"/>
      <c r="B61" s="55"/>
      <c r="C61" s="26"/>
      <c r="D61" s="56"/>
      <c r="E61" s="56"/>
      <c r="F61" s="56"/>
      <c r="G61" s="56"/>
    </row>
    <row r="62" spans="1:7" x14ac:dyDescent="0.3">
      <c r="A62" s="54"/>
      <c r="B62" s="55"/>
      <c r="C62" s="26"/>
      <c r="D62" s="56"/>
      <c r="E62" s="56"/>
      <c r="F62" s="56"/>
      <c r="G62" s="56"/>
    </row>
    <row r="63" spans="1:7" x14ac:dyDescent="0.3">
      <c r="A63" s="54"/>
      <c r="B63" s="55"/>
      <c r="C63" s="26"/>
      <c r="D63" s="56"/>
      <c r="E63" s="56"/>
      <c r="F63" s="56"/>
      <c r="G63" s="56"/>
    </row>
    <row r="64" spans="1:7" x14ac:dyDescent="0.3">
      <c r="A64" s="54"/>
      <c r="B64" s="55"/>
      <c r="C64" s="26"/>
      <c r="D64" s="56"/>
      <c r="E64" s="56"/>
      <c r="F64" s="56"/>
      <c r="G64" s="56"/>
    </row>
    <row r="65" spans="1:7" x14ac:dyDescent="0.3">
      <c r="A65" s="54"/>
      <c r="B65" s="55"/>
      <c r="C65" s="26"/>
      <c r="D65" s="56"/>
      <c r="E65" s="56"/>
      <c r="F65" s="56"/>
      <c r="G65" s="56"/>
    </row>
    <row r="66" spans="1:7" x14ac:dyDescent="0.3">
      <c r="A66" s="54"/>
      <c r="B66" s="55"/>
      <c r="C66" s="26"/>
      <c r="D66" s="56"/>
      <c r="E66" s="56"/>
      <c r="F66" s="56"/>
      <c r="G66" s="56"/>
    </row>
    <row r="67" spans="1:7" x14ac:dyDescent="0.3">
      <c r="A67" s="54"/>
      <c r="B67" s="55"/>
      <c r="C67" s="26"/>
      <c r="D67" s="56"/>
      <c r="E67" s="56"/>
      <c r="F67" s="56"/>
      <c r="G67" s="56"/>
    </row>
    <row r="68" spans="1:7" x14ac:dyDescent="0.3">
      <c r="A68" s="54"/>
      <c r="B68" s="55"/>
      <c r="C68" s="26"/>
      <c r="D68" s="56"/>
      <c r="E68" s="56"/>
      <c r="F68" s="56"/>
      <c r="G68" s="56"/>
    </row>
    <row r="69" spans="1:7" x14ac:dyDescent="0.3">
      <c r="A69" s="54"/>
      <c r="B69" s="55"/>
      <c r="C69" s="26"/>
      <c r="D69" s="56"/>
      <c r="E69" s="56"/>
      <c r="F69" s="56"/>
      <c r="G69" s="56"/>
    </row>
    <row r="70" spans="1:7" x14ac:dyDescent="0.3">
      <c r="A70" s="54"/>
      <c r="B70" s="55"/>
      <c r="C70" s="26"/>
      <c r="D70" s="56"/>
      <c r="E70" s="56"/>
      <c r="F70" s="56"/>
      <c r="G70" s="56"/>
    </row>
    <row r="71" spans="1:7" x14ac:dyDescent="0.3">
      <c r="A71" s="54"/>
      <c r="B71" s="55"/>
      <c r="C71" s="26"/>
      <c r="D71" s="56"/>
      <c r="E71" s="56"/>
      <c r="F71" s="56"/>
      <c r="G71" s="56"/>
    </row>
    <row r="72" spans="1:7" x14ac:dyDescent="0.3">
      <c r="A72" s="54"/>
      <c r="B72" s="55"/>
      <c r="C72" s="26"/>
      <c r="D72" s="56"/>
      <c r="E72" s="56"/>
      <c r="F72" s="56"/>
      <c r="G72" s="56"/>
    </row>
    <row r="73" spans="1:7" x14ac:dyDescent="0.3">
      <c r="A73" s="54"/>
      <c r="B73" s="55"/>
      <c r="C73" s="26"/>
      <c r="D73" s="56"/>
      <c r="E73" s="56"/>
      <c r="F73" s="56"/>
      <c r="G73" s="56"/>
    </row>
    <row r="74" spans="1:7" x14ac:dyDescent="0.3">
      <c r="A74" s="54"/>
      <c r="B74" s="55"/>
      <c r="C74" s="26"/>
      <c r="D74" s="56"/>
      <c r="E74" s="56"/>
      <c r="F74" s="56"/>
      <c r="G74" s="56"/>
    </row>
    <row r="75" spans="1:7" x14ac:dyDescent="0.3">
      <c r="A75" s="54"/>
      <c r="B75" s="55"/>
      <c r="C75" s="26"/>
      <c r="D75" s="56"/>
      <c r="E75" s="56"/>
      <c r="F75" s="56"/>
      <c r="G75" s="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G40" sqref="G40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49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25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23400.9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23400.9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44957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9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23400.9</v>
      </c>
      <c r="D16" s="56">
        <f>ROUND(C16*$E$12/12,3)</f>
        <v>68.253</v>
      </c>
      <c r="E16" s="56">
        <f>PPMT($E$12/12,B16,$E$7,-$E$10,$E$11,0)</f>
        <v>903.68816666455189</v>
      </c>
      <c r="F16" s="56">
        <f>ROUND(PMT($E$12/12,E7,-E10,E11),3)</f>
        <v>971.94100000000003</v>
      </c>
      <c r="G16" s="56">
        <f>ROUND(C16-E16,3)</f>
        <v>22497.212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22497.212</v>
      </c>
      <c r="D17" s="56">
        <f t="shared" ref="D17:D35" si="0">ROUND(C17*$E$12/12,3)</f>
        <v>65.617000000000004</v>
      </c>
      <c r="E17" s="56">
        <f>PPMT($E$12/12,B17,$E$7,-$E$10,$E$11,0)</f>
        <v>906.32392381732359</v>
      </c>
      <c r="F17" s="56">
        <f>F16</f>
        <v>971.94100000000003</v>
      </c>
      <c r="G17" s="56">
        <f>ROUND(C17-E17,3)</f>
        <v>21590.887999999999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35" si="1">G17</f>
        <v>21590.887999999999</v>
      </c>
      <c r="D18" s="56">
        <f t="shared" si="0"/>
        <v>62.972999999999999</v>
      </c>
      <c r="E18" s="56">
        <f>PPMT($E$12/12,B18,$E$7,-$E$10,$E$11,0)</f>
        <v>908.9673685951243</v>
      </c>
      <c r="F18" s="56">
        <f t="shared" ref="F18:F40" si="2">F17</f>
        <v>971.94100000000003</v>
      </c>
      <c r="G18" s="56">
        <f>ROUND(C18-E18,3)</f>
        <v>20681.920999999998</v>
      </c>
      <c r="K18" s="41"/>
      <c r="L18" s="41"/>
      <c r="M18" s="43"/>
    </row>
    <row r="19" spans="1:13" x14ac:dyDescent="0.3">
      <c r="A19" s="54">
        <f t="shared" ref="A19:A40" si="3">EDATE(A18,1)</f>
        <v>44287</v>
      </c>
      <c r="B19" s="55">
        <v>4</v>
      </c>
      <c r="C19" s="26">
        <f t="shared" si="1"/>
        <v>20681.920999999998</v>
      </c>
      <c r="D19" s="56">
        <f t="shared" si="0"/>
        <v>60.322000000000003</v>
      </c>
      <c r="E19" s="56">
        <f t="shared" ref="E19" si="4">PPMT($E$12/12,B19,$E$7,-$E$10,$E$11,0)</f>
        <v>911.61852342019336</v>
      </c>
      <c r="F19" s="56">
        <f t="shared" si="2"/>
        <v>971.94100000000003</v>
      </c>
      <c r="G19" s="56">
        <f t="shared" ref="G19:G35" si="5">ROUND(C19-E19,3)</f>
        <v>19770.302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19770.302</v>
      </c>
      <c r="D20" s="56">
        <f t="shared" si="0"/>
        <v>57.662999999999997</v>
      </c>
      <c r="E20" s="56">
        <f>PPMT($E$12/12,B20,$E$7,-$E$10,$E$11,0)</f>
        <v>914.27741078016879</v>
      </c>
      <c r="F20" s="56">
        <f t="shared" si="2"/>
        <v>971.94100000000003</v>
      </c>
      <c r="G20" s="56">
        <f t="shared" si="5"/>
        <v>18856.025000000001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18856.025000000001</v>
      </c>
      <c r="D21" s="56">
        <f t="shared" si="0"/>
        <v>54.997</v>
      </c>
      <c r="E21" s="56">
        <f t="shared" ref="E21:E35" si="6">PPMT($E$12/12,B21,$E$7,-$E$10,$E$11,0)</f>
        <v>916.94405322827765</v>
      </c>
      <c r="F21" s="56">
        <f t="shared" si="2"/>
        <v>971.94100000000003</v>
      </c>
      <c r="G21" s="56">
        <f t="shared" si="5"/>
        <v>17939.080999999998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17939.080999999998</v>
      </c>
      <c r="D22" s="56">
        <f t="shared" si="0"/>
        <v>52.322000000000003</v>
      </c>
      <c r="E22" s="56">
        <f t="shared" si="6"/>
        <v>919.61847338352686</v>
      </c>
      <c r="F22" s="56">
        <f t="shared" si="2"/>
        <v>971.94100000000003</v>
      </c>
      <c r="G22" s="56">
        <f t="shared" si="5"/>
        <v>17019.463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17019.463</v>
      </c>
      <c r="D23" s="56">
        <f t="shared" si="0"/>
        <v>49.64</v>
      </c>
      <c r="E23" s="56">
        <f t="shared" si="6"/>
        <v>922.30069393089548</v>
      </c>
      <c r="F23" s="56">
        <f t="shared" si="2"/>
        <v>971.94100000000003</v>
      </c>
      <c r="G23" s="56">
        <f t="shared" si="5"/>
        <v>16097.162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16097.162</v>
      </c>
      <c r="D24" s="56">
        <f t="shared" si="0"/>
        <v>46.95</v>
      </c>
      <c r="E24" s="56">
        <f t="shared" si="6"/>
        <v>924.99073762152727</v>
      </c>
      <c r="F24" s="56">
        <f t="shared" si="2"/>
        <v>971.94100000000003</v>
      </c>
      <c r="G24" s="56">
        <f t="shared" si="5"/>
        <v>15172.171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15172.171</v>
      </c>
      <c r="D25" s="56">
        <f t="shared" si="0"/>
        <v>44.252000000000002</v>
      </c>
      <c r="E25" s="56">
        <f t="shared" si="6"/>
        <v>927.68862727292333</v>
      </c>
      <c r="F25" s="56">
        <f t="shared" si="2"/>
        <v>971.94100000000003</v>
      </c>
      <c r="G25" s="56">
        <f t="shared" si="5"/>
        <v>14244.482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14244.482</v>
      </c>
      <c r="D26" s="56">
        <f t="shared" si="0"/>
        <v>41.545999999999999</v>
      </c>
      <c r="E26" s="56">
        <f t="shared" si="6"/>
        <v>930.39438576913608</v>
      </c>
      <c r="F26" s="56">
        <f t="shared" si="2"/>
        <v>971.94100000000003</v>
      </c>
      <c r="G26" s="56">
        <f t="shared" si="5"/>
        <v>13314.088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13314.088</v>
      </c>
      <c r="D27" s="56">
        <f t="shared" si="0"/>
        <v>38.832999999999998</v>
      </c>
      <c r="E27" s="56">
        <f t="shared" si="6"/>
        <v>933.1080360609626</v>
      </c>
      <c r="F27" s="56">
        <f t="shared" si="2"/>
        <v>971.94100000000003</v>
      </c>
      <c r="G27" s="56">
        <f t="shared" si="5"/>
        <v>12380.98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12380.98</v>
      </c>
      <c r="D28" s="56">
        <f t="shared" si="0"/>
        <v>36.110999999999997</v>
      </c>
      <c r="E28" s="56">
        <f t="shared" si="6"/>
        <v>935.82960116614038</v>
      </c>
      <c r="F28" s="56">
        <f t="shared" si="2"/>
        <v>971.94100000000003</v>
      </c>
      <c r="G28" s="56">
        <f t="shared" si="5"/>
        <v>11445.15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11445.15</v>
      </c>
      <c r="D29" s="56">
        <f t="shared" si="0"/>
        <v>33.381999999999998</v>
      </c>
      <c r="E29" s="56">
        <f t="shared" si="6"/>
        <v>938.55910416954168</v>
      </c>
      <c r="F29" s="56">
        <f t="shared" si="2"/>
        <v>971.94100000000003</v>
      </c>
      <c r="G29" s="56">
        <f t="shared" si="5"/>
        <v>10506.591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10506.591</v>
      </c>
      <c r="D30" s="56">
        <f t="shared" si="0"/>
        <v>30.643999999999998</v>
      </c>
      <c r="E30" s="56">
        <f t="shared" si="6"/>
        <v>941.2965682233696</v>
      </c>
      <c r="F30" s="56">
        <f t="shared" si="2"/>
        <v>971.94100000000003</v>
      </c>
      <c r="G30" s="56">
        <f t="shared" si="5"/>
        <v>9565.2939999999999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9565.2939999999999</v>
      </c>
      <c r="D31" s="56">
        <f t="shared" si="0"/>
        <v>27.899000000000001</v>
      </c>
      <c r="E31" s="56">
        <f t="shared" si="6"/>
        <v>944.04201654735448</v>
      </c>
      <c r="F31" s="56">
        <f t="shared" si="2"/>
        <v>971.94100000000003</v>
      </c>
      <c r="G31" s="56">
        <f t="shared" si="5"/>
        <v>8621.2520000000004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8621.2520000000004</v>
      </c>
      <c r="D32" s="56">
        <f t="shared" si="0"/>
        <v>25.145</v>
      </c>
      <c r="E32" s="56">
        <f t="shared" si="6"/>
        <v>946.79547242895069</v>
      </c>
      <c r="F32" s="56">
        <f t="shared" si="2"/>
        <v>971.94100000000003</v>
      </c>
      <c r="G32" s="56">
        <f t="shared" si="5"/>
        <v>7674.4570000000003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7674.4570000000003</v>
      </c>
      <c r="D33" s="56">
        <f t="shared" si="0"/>
        <v>22.384</v>
      </c>
      <c r="E33" s="56">
        <f t="shared" si="6"/>
        <v>949.55695922353516</v>
      </c>
      <c r="F33" s="56">
        <f t="shared" si="2"/>
        <v>971.94100000000003</v>
      </c>
      <c r="G33" s="56">
        <f t="shared" si="5"/>
        <v>6724.9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6724.9</v>
      </c>
      <c r="D34" s="56">
        <f t="shared" si="0"/>
        <v>19.614000000000001</v>
      </c>
      <c r="E34" s="56">
        <f t="shared" si="6"/>
        <v>952.32650035460392</v>
      </c>
      <c r="F34" s="56">
        <f t="shared" si="2"/>
        <v>971.94100000000003</v>
      </c>
      <c r="G34" s="56">
        <f t="shared" si="5"/>
        <v>5772.5730000000003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5772.5730000000003</v>
      </c>
      <c r="D35" s="56">
        <f t="shared" si="0"/>
        <v>16.837</v>
      </c>
      <c r="E35" s="56">
        <f t="shared" si="6"/>
        <v>955.10411931397141</v>
      </c>
      <c r="F35" s="56">
        <f t="shared" si="2"/>
        <v>971.94100000000003</v>
      </c>
      <c r="G35" s="56">
        <f t="shared" si="5"/>
        <v>4817.4690000000001</v>
      </c>
    </row>
    <row r="36" spans="1:7" x14ac:dyDescent="0.3">
      <c r="A36" s="54">
        <f t="shared" si="3"/>
        <v>44805</v>
      </c>
      <c r="B36" s="55">
        <v>21</v>
      </c>
      <c r="C36" s="26">
        <f t="shared" ref="C36:C39" si="7">G35</f>
        <v>4817.4690000000001</v>
      </c>
      <c r="D36" s="56">
        <f t="shared" ref="D36:D39" si="8">ROUND(C36*$E$12/12,3)</f>
        <v>14.051</v>
      </c>
      <c r="E36" s="56">
        <f t="shared" ref="E36:E39" si="9">PPMT($E$12/12,B36,$E$7,-$E$10,$E$11,0)</f>
        <v>957.88983966197065</v>
      </c>
      <c r="F36" s="56">
        <f t="shared" si="2"/>
        <v>971.94100000000003</v>
      </c>
      <c r="G36" s="56">
        <f t="shared" ref="G36:G39" si="10">ROUND(C36-E36,3)</f>
        <v>3859.5790000000002</v>
      </c>
    </row>
    <row r="37" spans="1:7" x14ac:dyDescent="0.3">
      <c r="A37" s="54">
        <f t="shared" si="3"/>
        <v>44835</v>
      </c>
      <c r="B37" s="55">
        <v>22</v>
      </c>
      <c r="C37" s="26">
        <f t="shared" si="7"/>
        <v>3859.5790000000002</v>
      </c>
      <c r="D37" s="56">
        <f t="shared" si="8"/>
        <v>11.257</v>
      </c>
      <c r="E37" s="56">
        <f t="shared" si="9"/>
        <v>960.68368502765134</v>
      </c>
      <c r="F37" s="56">
        <f t="shared" si="2"/>
        <v>971.94100000000003</v>
      </c>
      <c r="G37" s="56">
        <f t="shared" si="10"/>
        <v>2898.895</v>
      </c>
    </row>
    <row r="38" spans="1:7" x14ac:dyDescent="0.3">
      <c r="A38" s="54">
        <f t="shared" si="3"/>
        <v>44866</v>
      </c>
      <c r="B38" s="55">
        <v>23</v>
      </c>
      <c r="C38" s="26">
        <f t="shared" si="7"/>
        <v>2898.895</v>
      </c>
      <c r="D38" s="56">
        <f t="shared" si="8"/>
        <v>8.4550000000000001</v>
      </c>
      <c r="E38" s="56">
        <f t="shared" si="9"/>
        <v>963.48567910898191</v>
      </c>
      <c r="F38" s="56">
        <f t="shared" si="2"/>
        <v>971.94100000000003</v>
      </c>
      <c r="G38" s="56">
        <f t="shared" si="10"/>
        <v>1935.4090000000001</v>
      </c>
    </row>
    <row r="39" spans="1:7" x14ac:dyDescent="0.3">
      <c r="A39" s="54">
        <f t="shared" si="3"/>
        <v>44896</v>
      </c>
      <c r="B39" s="55">
        <v>24</v>
      </c>
      <c r="C39" s="26">
        <f t="shared" si="7"/>
        <v>1935.4090000000001</v>
      </c>
      <c r="D39" s="56">
        <f t="shared" si="8"/>
        <v>5.6449999999999996</v>
      </c>
      <c r="E39" s="56">
        <f t="shared" si="9"/>
        <v>966.29584567304983</v>
      </c>
      <c r="F39" s="56">
        <f t="shared" si="2"/>
        <v>971.94100000000003</v>
      </c>
      <c r="G39" s="56">
        <f t="shared" si="10"/>
        <v>969.11300000000006</v>
      </c>
    </row>
    <row r="40" spans="1:7" x14ac:dyDescent="0.3">
      <c r="A40" s="54">
        <f t="shared" si="3"/>
        <v>44927</v>
      </c>
      <c r="B40" s="55">
        <v>25</v>
      </c>
      <c r="C40" s="26">
        <f t="shared" ref="C40" si="11">G39</f>
        <v>969.11300000000006</v>
      </c>
      <c r="D40" s="56">
        <f t="shared" ref="D40" si="12">ROUND(C40*$E$12/12,3)</f>
        <v>2.827</v>
      </c>
      <c r="E40" s="56">
        <f t="shared" ref="E40" si="13">PPMT($E$12/12,B40,$E$7,-$E$10,$E$11,0)</f>
        <v>969.11420855626284</v>
      </c>
      <c r="F40" s="56">
        <f t="shared" si="2"/>
        <v>971.94100000000003</v>
      </c>
      <c r="G40" s="80">
        <f t="shared" ref="G40" si="14">ROUND(C40-E40,3)</f>
        <v>-1E-3</v>
      </c>
    </row>
    <row r="41" spans="1:7" x14ac:dyDescent="0.3">
      <c r="A41" s="54"/>
      <c r="B41" s="55"/>
      <c r="C41" s="26"/>
      <c r="D41" s="56"/>
      <c r="E41" s="56"/>
      <c r="F41" s="56"/>
      <c r="G41" s="56"/>
    </row>
    <row r="42" spans="1:7" x14ac:dyDescent="0.3">
      <c r="A42" s="54"/>
      <c r="B42" s="55"/>
      <c r="C42" s="26"/>
      <c r="D42" s="56"/>
      <c r="E42" s="56"/>
      <c r="F42" s="56"/>
      <c r="G42" s="56"/>
    </row>
    <row r="43" spans="1:7" x14ac:dyDescent="0.3">
      <c r="A43" s="54"/>
      <c r="B43" s="55"/>
      <c r="C43" s="26"/>
      <c r="D43" s="56"/>
      <c r="E43" s="56"/>
      <c r="F43" s="56"/>
      <c r="G43" s="56"/>
    </row>
    <row r="44" spans="1:7" x14ac:dyDescent="0.3">
      <c r="A44" s="54"/>
      <c r="B44" s="55"/>
      <c r="C44" s="26"/>
      <c r="D44" s="56"/>
      <c r="E44" s="56"/>
      <c r="F44" s="56"/>
      <c r="G44" s="56"/>
    </row>
    <row r="45" spans="1:7" x14ac:dyDescent="0.3">
      <c r="A45" s="54"/>
      <c r="B45" s="55"/>
      <c r="C45" s="26"/>
      <c r="D45" s="56"/>
      <c r="E45" s="56"/>
      <c r="F45" s="56"/>
      <c r="G45" s="56"/>
    </row>
    <row r="46" spans="1:7" x14ac:dyDescent="0.3">
      <c r="A46" s="54"/>
      <c r="B46" s="55"/>
      <c r="C46" s="26"/>
      <c r="D46" s="56"/>
      <c r="E46" s="56"/>
      <c r="F46" s="56"/>
      <c r="G46" s="56"/>
    </row>
    <row r="47" spans="1:7" x14ac:dyDescent="0.3">
      <c r="A47" s="54"/>
      <c r="B47" s="55"/>
      <c r="C47" s="26"/>
      <c r="D47" s="56"/>
      <c r="E47" s="56"/>
      <c r="F47" s="56"/>
      <c r="G47" s="56"/>
    </row>
    <row r="48" spans="1:7" x14ac:dyDescent="0.3">
      <c r="A48" s="54"/>
      <c r="B48" s="55"/>
      <c r="C48" s="26"/>
      <c r="D48" s="56"/>
      <c r="E48" s="56"/>
      <c r="F48" s="56"/>
      <c r="G48" s="56"/>
    </row>
    <row r="49" spans="1:7" x14ac:dyDescent="0.3">
      <c r="A49" s="54"/>
      <c r="B49" s="55"/>
      <c r="C49" s="26"/>
      <c r="D49" s="56"/>
      <c r="E49" s="56"/>
      <c r="F49" s="56"/>
      <c r="G49" s="56"/>
    </row>
    <row r="50" spans="1:7" x14ac:dyDescent="0.3">
      <c r="A50" s="54"/>
      <c r="B50" s="55"/>
      <c r="C50" s="26"/>
      <c r="D50" s="56"/>
      <c r="E50" s="56"/>
      <c r="F50" s="56"/>
      <c r="G50" s="56"/>
    </row>
    <row r="51" spans="1:7" x14ac:dyDescent="0.3">
      <c r="A51" s="54"/>
      <c r="B51" s="55"/>
      <c r="C51" s="26"/>
      <c r="D51" s="56"/>
      <c r="E51" s="56"/>
      <c r="F51" s="56"/>
      <c r="G51" s="56"/>
    </row>
    <row r="52" spans="1:7" x14ac:dyDescent="0.3">
      <c r="A52" s="54"/>
      <c r="B52" s="55"/>
      <c r="C52" s="26"/>
      <c r="D52" s="56"/>
      <c r="E52" s="56"/>
      <c r="F52" s="56"/>
      <c r="G52" s="56"/>
    </row>
    <row r="53" spans="1:7" x14ac:dyDescent="0.3">
      <c r="A53" s="54"/>
      <c r="B53" s="55"/>
      <c r="C53" s="26"/>
      <c r="D53" s="56"/>
      <c r="E53" s="56"/>
      <c r="F53" s="56"/>
      <c r="G53" s="56"/>
    </row>
    <row r="54" spans="1:7" x14ac:dyDescent="0.3">
      <c r="A54" s="54"/>
      <c r="B54" s="55"/>
      <c r="C54" s="26"/>
      <c r="D54" s="56"/>
      <c r="E54" s="56"/>
      <c r="F54" s="56"/>
      <c r="G54" s="56"/>
    </row>
    <row r="55" spans="1:7" x14ac:dyDescent="0.3">
      <c r="A55" s="54"/>
      <c r="B55" s="55"/>
      <c r="C55" s="26"/>
      <c r="D55" s="56"/>
      <c r="E55" s="56"/>
      <c r="F55" s="56"/>
      <c r="G55" s="56"/>
    </row>
    <row r="56" spans="1:7" x14ac:dyDescent="0.3">
      <c r="A56" s="54"/>
      <c r="B56" s="55"/>
      <c r="C56" s="26"/>
      <c r="D56" s="56"/>
      <c r="E56" s="56"/>
      <c r="F56" s="56"/>
      <c r="G56" s="56"/>
    </row>
    <row r="57" spans="1:7" x14ac:dyDescent="0.3">
      <c r="A57" s="54"/>
      <c r="B57" s="55"/>
      <c r="C57" s="26"/>
      <c r="D57" s="56"/>
      <c r="E57" s="56"/>
      <c r="F57" s="56"/>
      <c r="G57" s="56"/>
    </row>
    <row r="58" spans="1:7" x14ac:dyDescent="0.3">
      <c r="A58" s="54"/>
      <c r="B58" s="55"/>
      <c r="C58" s="26"/>
      <c r="D58" s="56"/>
      <c r="E58" s="56"/>
      <c r="F58" s="56"/>
      <c r="G58" s="56"/>
    </row>
    <row r="59" spans="1:7" x14ac:dyDescent="0.3">
      <c r="A59" s="54"/>
      <c r="B59" s="55"/>
      <c r="C59" s="26"/>
      <c r="D59" s="56"/>
      <c r="E59" s="56"/>
      <c r="F59" s="56"/>
      <c r="G59" s="56"/>
    </row>
    <row r="60" spans="1:7" x14ac:dyDescent="0.3">
      <c r="A60" s="54"/>
      <c r="B60" s="55"/>
      <c r="C60" s="26"/>
      <c r="D60" s="56"/>
      <c r="E60" s="56"/>
      <c r="F60" s="56"/>
      <c r="G60" s="56"/>
    </row>
    <row r="61" spans="1:7" x14ac:dyDescent="0.3">
      <c r="A61" s="54"/>
      <c r="B61" s="55"/>
      <c r="C61" s="26"/>
      <c r="D61" s="56"/>
      <c r="E61" s="56"/>
      <c r="F61" s="56"/>
      <c r="G61" s="56"/>
    </row>
    <row r="62" spans="1:7" x14ac:dyDescent="0.3">
      <c r="A62" s="54"/>
      <c r="B62" s="55"/>
      <c r="C62" s="26"/>
      <c r="D62" s="56"/>
      <c r="E62" s="56"/>
      <c r="F62" s="56"/>
      <c r="G62" s="56"/>
    </row>
    <row r="63" spans="1:7" x14ac:dyDescent="0.3">
      <c r="A63" s="54"/>
      <c r="B63" s="55"/>
      <c r="C63" s="26"/>
      <c r="D63" s="56"/>
      <c r="E63" s="56"/>
      <c r="F63" s="56"/>
      <c r="G63" s="56"/>
    </row>
    <row r="64" spans="1:7" x14ac:dyDescent="0.3">
      <c r="A64" s="54"/>
      <c r="B64" s="55"/>
      <c r="C64" s="26"/>
      <c r="D64" s="56"/>
      <c r="E64" s="56"/>
      <c r="F64" s="56"/>
      <c r="G64" s="56"/>
    </row>
    <row r="65" spans="1:7" x14ac:dyDescent="0.3">
      <c r="A65" s="54"/>
      <c r="B65" s="55"/>
      <c r="C65" s="26"/>
      <c r="D65" s="56"/>
      <c r="E65" s="56"/>
      <c r="F65" s="56"/>
      <c r="G65" s="56"/>
    </row>
    <row r="66" spans="1:7" x14ac:dyDescent="0.3">
      <c r="A66" s="54"/>
      <c r="B66" s="55"/>
      <c r="C66" s="26"/>
      <c r="D66" s="56"/>
      <c r="E66" s="56"/>
      <c r="F66" s="56"/>
      <c r="G66" s="56"/>
    </row>
    <row r="67" spans="1:7" x14ac:dyDescent="0.3">
      <c r="A67" s="54"/>
      <c r="B67" s="55"/>
      <c r="C67" s="26"/>
      <c r="D67" s="56"/>
      <c r="E67" s="56"/>
      <c r="F67" s="56"/>
      <c r="G67" s="56"/>
    </row>
    <row r="68" spans="1:7" x14ac:dyDescent="0.3">
      <c r="A68" s="54"/>
      <c r="B68" s="55"/>
      <c r="C68" s="26"/>
      <c r="D68" s="56"/>
      <c r="E68" s="56"/>
      <c r="F68" s="56"/>
      <c r="G68" s="56"/>
    </row>
    <row r="69" spans="1:7" x14ac:dyDescent="0.3">
      <c r="A69" s="54"/>
      <c r="B69" s="55"/>
      <c r="C69" s="26"/>
      <c r="D69" s="56"/>
      <c r="E69" s="56"/>
      <c r="F69" s="56"/>
      <c r="G69" s="56"/>
    </row>
    <row r="70" spans="1:7" x14ac:dyDescent="0.3">
      <c r="A70" s="54"/>
      <c r="B70" s="55"/>
      <c r="C70" s="26"/>
      <c r="D70" s="56"/>
      <c r="E70" s="56"/>
      <c r="F70" s="56"/>
      <c r="G70" s="56"/>
    </row>
    <row r="71" spans="1:7" x14ac:dyDescent="0.3">
      <c r="A71" s="54"/>
      <c r="B71" s="55"/>
      <c r="C71" s="26"/>
      <c r="D71" s="56"/>
      <c r="E71" s="56"/>
      <c r="F71" s="56"/>
      <c r="G71" s="56"/>
    </row>
    <row r="72" spans="1:7" x14ac:dyDescent="0.3">
      <c r="A72" s="54"/>
      <c r="B72" s="55"/>
      <c r="C72" s="26"/>
      <c r="D72" s="56"/>
      <c r="E72" s="56"/>
      <c r="F72" s="56"/>
      <c r="G72" s="56"/>
    </row>
    <row r="73" spans="1:7" x14ac:dyDescent="0.3">
      <c r="A73" s="54"/>
      <c r="B73" s="55"/>
      <c r="C73" s="26"/>
      <c r="D73" s="56"/>
      <c r="E73" s="56"/>
      <c r="F73" s="56"/>
      <c r="G73" s="56"/>
    </row>
    <row r="74" spans="1:7" x14ac:dyDescent="0.3">
      <c r="A74" s="54"/>
      <c r="B74" s="55"/>
      <c r="C74" s="26"/>
      <c r="D74" s="56"/>
      <c r="E74" s="56"/>
      <c r="F74" s="56"/>
      <c r="G74" s="56"/>
    </row>
    <row r="75" spans="1:7" x14ac:dyDescent="0.3">
      <c r="A75" s="54"/>
      <c r="B75" s="55"/>
      <c r="C75" s="26"/>
      <c r="D75" s="56"/>
      <c r="E75" s="56"/>
      <c r="F75" s="56"/>
      <c r="G75" s="5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G39" sqref="G39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50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24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107000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107000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44926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9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107000</v>
      </c>
      <c r="D16" s="56">
        <f>ROUND(C16*$E$12/12,3)</f>
        <v>312.08300000000003</v>
      </c>
      <c r="E16" s="56">
        <f>PPMT($E$12/12,B16,$E$7,-$E$10,$E$11,0)</f>
        <v>4310.6079351912222</v>
      </c>
      <c r="F16" s="56">
        <f>ROUND(PMT($E$12/12,E7,-E10,E11),3)</f>
        <v>4622.6909999999998</v>
      </c>
      <c r="G16" s="56">
        <f>ROUND(C16-E16,3)</f>
        <v>102689.39200000001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102689.39200000001</v>
      </c>
      <c r="D17" s="56">
        <f t="shared" ref="D17:D39" si="0">ROUND(C17*$E$12/12,3)</f>
        <v>299.51100000000002</v>
      </c>
      <c r="E17" s="56">
        <f>PPMT($E$12/12,B17,$E$7,-$E$10,$E$11,0)</f>
        <v>4323.180541668864</v>
      </c>
      <c r="F17" s="56">
        <f>F16</f>
        <v>4622.6909999999998</v>
      </c>
      <c r="G17" s="56">
        <f>ROUND(C17-E17,3)</f>
        <v>98366.210999999996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39" si="1">G17</f>
        <v>98366.210999999996</v>
      </c>
      <c r="D18" s="56">
        <f t="shared" si="0"/>
        <v>286.90100000000001</v>
      </c>
      <c r="E18" s="56">
        <f>PPMT($E$12/12,B18,$E$7,-$E$10,$E$11,0)</f>
        <v>4335.7898182487306</v>
      </c>
      <c r="F18" s="56">
        <f t="shared" ref="F18:F39" si="2">F17</f>
        <v>4622.6909999999998</v>
      </c>
      <c r="G18" s="56">
        <f>ROUND(C18-E18,3)</f>
        <v>94030.421000000002</v>
      </c>
      <c r="K18" s="41"/>
      <c r="L18" s="41"/>
      <c r="M18" s="43"/>
    </row>
    <row r="19" spans="1:13" x14ac:dyDescent="0.3">
      <c r="A19" s="54">
        <f t="shared" ref="A19:A39" si="3">EDATE(A18,1)</f>
        <v>44287</v>
      </c>
      <c r="B19" s="55">
        <v>4</v>
      </c>
      <c r="C19" s="26">
        <f t="shared" si="1"/>
        <v>94030.421000000002</v>
      </c>
      <c r="D19" s="56">
        <f t="shared" si="0"/>
        <v>274.255</v>
      </c>
      <c r="E19" s="56">
        <f t="shared" ref="E19" si="4">PPMT($E$12/12,B19,$E$7,-$E$10,$E$11,0)</f>
        <v>4348.43587188529</v>
      </c>
      <c r="F19" s="56">
        <f t="shared" si="2"/>
        <v>4622.6909999999998</v>
      </c>
      <c r="G19" s="56">
        <f t="shared" ref="G19:G39" si="5">ROUND(C19-E19,3)</f>
        <v>89681.985000000001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89681.985000000001</v>
      </c>
      <c r="D20" s="56">
        <f t="shared" si="0"/>
        <v>261.572</v>
      </c>
      <c r="E20" s="56">
        <f>PPMT($E$12/12,B20,$E$7,-$E$10,$E$11,0)</f>
        <v>4361.1188098449547</v>
      </c>
      <c r="F20" s="56">
        <f t="shared" si="2"/>
        <v>4622.6909999999998</v>
      </c>
      <c r="G20" s="56">
        <f t="shared" si="5"/>
        <v>85320.865999999995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85320.865999999995</v>
      </c>
      <c r="D21" s="56">
        <f t="shared" si="0"/>
        <v>248.85300000000001</v>
      </c>
      <c r="E21" s="56">
        <f t="shared" ref="E21:E39" si="6">PPMT($E$12/12,B21,$E$7,-$E$10,$E$11,0)</f>
        <v>4373.8387397070028</v>
      </c>
      <c r="F21" s="56">
        <f t="shared" si="2"/>
        <v>4622.6909999999998</v>
      </c>
      <c r="G21" s="56">
        <f t="shared" si="5"/>
        <v>80947.027000000002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80947.027000000002</v>
      </c>
      <c r="D22" s="56">
        <f t="shared" si="0"/>
        <v>236.095</v>
      </c>
      <c r="E22" s="56">
        <f t="shared" si="6"/>
        <v>4386.5957693644814</v>
      </c>
      <c r="F22" s="56">
        <f t="shared" si="2"/>
        <v>4622.6909999999998</v>
      </c>
      <c r="G22" s="56">
        <f t="shared" si="5"/>
        <v>76560.430999999997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76560.430999999997</v>
      </c>
      <c r="D23" s="56">
        <f t="shared" si="0"/>
        <v>223.30099999999999</v>
      </c>
      <c r="E23" s="56">
        <f t="shared" si="6"/>
        <v>4399.3900070251284</v>
      </c>
      <c r="F23" s="56">
        <f t="shared" si="2"/>
        <v>4622.6909999999998</v>
      </c>
      <c r="G23" s="56">
        <f t="shared" si="5"/>
        <v>72161.040999999997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72161.040999999997</v>
      </c>
      <c r="D24" s="56">
        <f t="shared" si="0"/>
        <v>210.47</v>
      </c>
      <c r="E24" s="56">
        <f t="shared" si="6"/>
        <v>4412.2215612122845</v>
      </c>
      <c r="F24" s="56">
        <f t="shared" si="2"/>
        <v>4622.6909999999998</v>
      </c>
      <c r="G24" s="56">
        <f t="shared" si="5"/>
        <v>67748.819000000003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67748.819000000003</v>
      </c>
      <c r="D25" s="56">
        <f t="shared" si="0"/>
        <v>197.601</v>
      </c>
      <c r="E25" s="56">
        <f t="shared" si="6"/>
        <v>4425.0905407658202</v>
      </c>
      <c r="F25" s="56">
        <f t="shared" si="2"/>
        <v>4622.6909999999998</v>
      </c>
      <c r="G25" s="56">
        <f t="shared" si="5"/>
        <v>63323.728000000003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63323.728000000003</v>
      </c>
      <c r="D26" s="56">
        <f t="shared" si="0"/>
        <v>184.69399999999999</v>
      </c>
      <c r="E26" s="56">
        <f t="shared" si="6"/>
        <v>4437.9970548430538</v>
      </c>
      <c r="F26" s="56">
        <f t="shared" si="2"/>
        <v>4622.6909999999998</v>
      </c>
      <c r="G26" s="56">
        <f t="shared" si="5"/>
        <v>58885.731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58885.731</v>
      </c>
      <c r="D27" s="56">
        <f t="shared" si="0"/>
        <v>171.75</v>
      </c>
      <c r="E27" s="56">
        <f t="shared" si="6"/>
        <v>4450.9412129196799</v>
      </c>
      <c r="F27" s="56">
        <f t="shared" si="2"/>
        <v>4622.6909999999998</v>
      </c>
      <c r="G27" s="56">
        <f t="shared" si="5"/>
        <v>54434.79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54434.79</v>
      </c>
      <c r="D28" s="56">
        <f t="shared" si="0"/>
        <v>158.768</v>
      </c>
      <c r="E28" s="56">
        <f t="shared" si="6"/>
        <v>4463.9231247906955</v>
      </c>
      <c r="F28" s="56">
        <f t="shared" si="2"/>
        <v>4622.6909999999998</v>
      </c>
      <c r="G28" s="56">
        <f t="shared" si="5"/>
        <v>49970.866999999998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49970.866999999998</v>
      </c>
      <c r="D29" s="56">
        <f t="shared" si="0"/>
        <v>145.74799999999999</v>
      </c>
      <c r="E29" s="56">
        <f t="shared" si="6"/>
        <v>4476.9429005713346</v>
      </c>
      <c r="F29" s="56">
        <f t="shared" si="2"/>
        <v>4622.6909999999998</v>
      </c>
      <c r="G29" s="56">
        <f t="shared" si="5"/>
        <v>45493.923999999999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45493.923999999999</v>
      </c>
      <c r="D30" s="56">
        <f t="shared" si="0"/>
        <v>132.691</v>
      </c>
      <c r="E30" s="56">
        <f t="shared" si="6"/>
        <v>4490.0006506980008</v>
      </c>
      <c r="F30" s="56">
        <f t="shared" si="2"/>
        <v>4622.6909999999998</v>
      </c>
      <c r="G30" s="56">
        <f t="shared" si="5"/>
        <v>41003.923000000003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41003.923000000003</v>
      </c>
      <c r="D31" s="56">
        <f t="shared" si="0"/>
        <v>119.595</v>
      </c>
      <c r="E31" s="56">
        <f t="shared" si="6"/>
        <v>4503.0964859292035</v>
      </c>
      <c r="F31" s="56">
        <f t="shared" si="2"/>
        <v>4622.6909999999998</v>
      </c>
      <c r="G31" s="56">
        <f t="shared" si="5"/>
        <v>36500.826999999997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36500.826999999997</v>
      </c>
      <c r="D32" s="56">
        <f t="shared" si="0"/>
        <v>106.461</v>
      </c>
      <c r="E32" s="56">
        <f t="shared" si="6"/>
        <v>4516.2305173464974</v>
      </c>
      <c r="F32" s="56">
        <f t="shared" si="2"/>
        <v>4622.6909999999998</v>
      </c>
      <c r="G32" s="56">
        <f t="shared" si="5"/>
        <v>31984.596000000001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31984.596000000001</v>
      </c>
      <c r="D33" s="56">
        <f t="shared" si="0"/>
        <v>93.287999999999997</v>
      </c>
      <c r="E33" s="56">
        <f t="shared" si="6"/>
        <v>4529.4028563554248</v>
      </c>
      <c r="F33" s="56">
        <f t="shared" si="2"/>
        <v>4622.6909999999998</v>
      </c>
      <c r="G33" s="56">
        <f t="shared" si="5"/>
        <v>27455.192999999999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27455.192999999999</v>
      </c>
      <c r="D34" s="56">
        <f t="shared" si="0"/>
        <v>80.078000000000003</v>
      </c>
      <c r="E34" s="56">
        <f t="shared" si="6"/>
        <v>4542.613614686461</v>
      </c>
      <c r="F34" s="56">
        <f t="shared" si="2"/>
        <v>4622.6909999999998</v>
      </c>
      <c r="G34" s="56">
        <f t="shared" si="5"/>
        <v>22912.579000000002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22912.579000000002</v>
      </c>
      <c r="D35" s="56">
        <f t="shared" si="0"/>
        <v>66.828000000000003</v>
      </c>
      <c r="E35" s="56">
        <f t="shared" si="6"/>
        <v>4555.8629043959636</v>
      </c>
      <c r="F35" s="56">
        <f t="shared" si="2"/>
        <v>4622.6909999999998</v>
      </c>
      <c r="G35" s="56">
        <f t="shared" si="5"/>
        <v>18356.716</v>
      </c>
    </row>
    <row r="36" spans="1:7" x14ac:dyDescent="0.3">
      <c r="A36" s="54">
        <f t="shared" si="3"/>
        <v>44805</v>
      </c>
      <c r="B36" s="55">
        <v>21</v>
      </c>
      <c r="C36" s="26">
        <f t="shared" si="1"/>
        <v>18356.716</v>
      </c>
      <c r="D36" s="56">
        <f t="shared" si="0"/>
        <v>53.54</v>
      </c>
      <c r="E36" s="56">
        <f t="shared" si="6"/>
        <v>4569.1508378671178</v>
      </c>
      <c r="F36" s="56">
        <f t="shared" si="2"/>
        <v>4622.6909999999998</v>
      </c>
      <c r="G36" s="56">
        <f t="shared" si="5"/>
        <v>13787.565000000001</v>
      </c>
    </row>
    <row r="37" spans="1:7" x14ac:dyDescent="0.3">
      <c r="A37" s="54">
        <f t="shared" si="3"/>
        <v>44835</v>
      </c>
      <c r="B37" s="55">
        <v>22</v>
      </c>
      <c r="C37" s="26">
        <f t="shared" si="1"/>
        <v>13787.565000000001</v>
      </c>
      <c r="D37" s="56">
        <f t="shared" si="0"/>
        <v>40.213999999999999</v>
      </c>
      <c r="E37" s="56">
        <f t="shared" si="6"/>
        <v>4582.4775278108973</v>
      </c>
      <c r="F37" s="56">
        <f t="shared" si="2"/>
        <v>4622.6909999999998</v>
      </c>
      <c r="G37" s="56">
        <f t="shared" si="5"/>
        <v>9205.0869999999995</v>
      </c>
    </row>
    <row r="38" spans="1:7" x14ac:dyDescent="0.3">
      <c r="A38" s="54">
        <f t="shared" si="3"/>
        <v>44866</v>
      </c>
      <c r="B38" s="55">
        <v>23</v>
      </c>
      <c r="C38" s="26">
        <f t="shared" si="1"/>
        <v>9205.0869999999995</v>
      </c>
      <c r="D38" s="56">
        <f t="shared" si="0"/>
        <v>26.847999999999999</v>
      </c>
      <c r="E38" s="56">
        <f t="shared" si="6"/>
        <v>4595.8430872670124</v>
      </c>
      <c r="F38" s="56">
        <f t="shared" si="2"/>
        <v>4622.6909999999998</v>
      </c>
      <c r="G38" s="56">
        <f t="shared" si="5"/>
        <v>4609.2439999999997</v>
      </c>
    </row>
    <row r="39" spans="1:7" x14ac:dyDescent="0.3">
      <c r="A39" s="54">
        <f t="shared" si="3"/>
        <v>44896</v>
      </c>
      <c r="B39" s="55">
        <v>24</v>
      </c>
      <c r="C39" s="26">
        <f t="shared" si="1"/>
        <v>4609.2439999999997</v>
      </c>
      <c r="D39" s="56">
        <f t="shared" si="0"/>
        <v>13.444000000000001</v>
      </c>
      <c r="E39" s="56">
        <f t="shared" si="6"/>
        <v>4609.2476296048744</v>
      </c>
      <c r="F39" s="56">
        <f t="shared" si="2"/>
        <v>4622.6909999999998</v>
      </c>
      <c r="G39" s="80">
        <f t="shared" si="5"/>
        <v>-4.0000000000000001E-3</v>
      </c>
    </row>
    <row r="40" spans="1:7" x14ac:dyDescent="0.3">
      <c r="A40" s="54"/>
      <c r="B40" s="55"/>
      <c r="C40" s="26"/>
      <c r="D40" s="56"/>
      <c r="E40" s="56"/>
      <c r="F40" s="56"/>
      <c r="G40" s="56"/>
    </row>
    <row r="41" spans="1:7" x14ac:dyDescent="0.3">
      <c r="A41" s="54"/>
      <c r="B41" s="55"/>
      <c r="C41" s="26"/>
      <c r="D41" s="56"/>
      <c r="E41" s="56"/>
      <c r="F41" s="56"/>
      <c r="G41" s="56"/>
    </row>
    <row r="42" spans="1:7" x14ac:dyDescent="0.3">
      <c r="A42" s="54"/>
      <c r="B42" s="55"/>
      <c r="C42" s="26"/>
      <c r="D42" s="56"/>
      <c r="E42" s="56"/>
      <c r="F42" s="56"/>
      <c r="G42" s="56"/>
    </row>
    <row r="43" spans="1:7" x14ac:dyDescent="0.3">
      <c r="A43" s="54"/>
      <c r="B43" s="55"/>
      <c r="C43" s="26"/>
      <c r="D43" s="56"/>
      <c r="E43" s="56"/>
      <c r="F43" s="56"/>
      <c r="G43" s="56"/>
    </row>
    <row r="44" spans="1:7" x14ac:dyDescent="0.3">
      <c r="A44" s="54"/>
      <c r="B44" s="55"/>
      <c r="C44" s="26"/>
      <c r="D44" s="56"/>
      <c r="E44" s="56"/>
      <c r="F44" s="56"/>
      <c r="G44" s="56"/>
    </row>
    <row r="45" spans="1:7" x14ac:dyDescent="0.3">
      <c r="A45" s="54"/>
      <c r="B45" s="55"/>
      <c r="C45" s="26"/>
      <c r="D45" s="56"/>
      <c r="E45" s="56"/>
      <c r="F45" s="56"/>
      <c r="G45" s="56"/>
    </row>
    <row r="46" spans="1:7" x14ac:dyDescent="0.3">
      <c r="A46" s="54"/>
      <c r="B46" s="55"/>
      <c r="C46" s="26"/>
      <c r="D46" s="56"/>
      <c r="E46" s="56"/>
      <c r="F46" s="56"/>
      <c r="G46" s="56"/>
    </row>
    <row r="47" spans="1:7" x14ac:dyDescent="0.3">
      <c r="A47" s="54"/>
      <c r="B47" s="55"/>
      <c r="C47" s="26"/>
      <c r="D47" s="56"/>
      <c r="E47" s="56"/>
      <c r="F47" s="56"/>
      <c r="G47" s="56"/>
    </row>
    <row r="48" spans="1:7" x14ac:dyDescent="0.3">
      <c r="A48" s="54"/>
      <c r="B48" s="55"/>
      <c r="C48" s="26"/>
      <c r="D48" s="56"/>
      <c r="E48" s="56"/>
      <c r="F48" s="56"/>
      <c r="G48" s="56"/>
    </row>
    <row r="49" spans="1:7" x14ac:dyDescent="0.3">
      <c r="A49" s="54"/>
      <c r="B49" s="55"/>
      <c r="C49" s="26"/>
      <c r="D49" s="56"/>
      <c r="E49" s="56"/>
      <c r="F49" s="56"/>
      <c r="G49" s="56"/>
    </row>
    <row r="50" spans="1:7" x14ac:dyDescent="0.3">
      <c r="A50" s="54"/>
      <c r="B50" s="55"/>
      <c r="C50" s="26"/>
      <c r="D50" s="56"/>
      <c r="E50" s="56"/>
      <c r="F50" s="56"/>
      <c r="G50" s="56"/>
    </row>
    <row r="51" spans="1:7" x14ac:dyDescent="0.3">
      <c r="A51" s="54"/>
      <c r="B51" s="55"/>
      <c r="C51" s="26"/>
      <c r="D51" s="56"/>
      <c r="E51" s="56"/>
      <c r="F51" s="56"/>
      <c r="G51" s="56"/>
    </row>
    <row r="52" spans="1:7" x14ac:dyDescent="0.3">
      <c r="A52" s="54"/>
      <c r="B52" s="55"/>
      <c r="C52" s="26"/>
      <c r="D52" s="56"/>
      <c r="E52" s="56"/>
      <c r="F52" s="56"/>
      <c r="G52" s="56"/>
    </row>
    <row r="53" spans="1:7" x14ac:dyDescent="0.3">
      <c r="A53" s="54"/>
      <c r="B53" s="55"/>
      <c r="C53" s="26"/>
      <c r="D53" s="56"/>
      <c r="E53" s="56"/>
      <c r="F53" s="56"/>
      <c r="G53" s="56"/>
    </row>
    <row r="54" spans="1:7" x14ac:dyDescent="0.3">
      <c r="A54" s="54"/>
      <c r="B54" s="55"/>
      <c r="C54" s="26"/>
      <c r="D54" s="56"/>
      <c r="E54" s="56"/>
      <c r="F54" s="56"/>
      <c r="G54" s="56"/>
    </row>
    <row r="55" spans="1:7" x14ac:dyDescent="0.3">
      <c r="A55" s="54"/>
      <c r="B55" s="55"/>
      <c r="C55" s="26"/>
      <c r="D55" s="56"/>
      <c r="E55" s="56"/>
      <c r="F55" s="56"/>
      <c r="G55" s="56"/>
    </row>
    <row r="56" spans="1:7" x14ac:dyDescent="0.3">
      <c r="A56" s="54"/>
      <c r="B56" s="55"/>
      <c r="C56" s="26"/>
      <c r="D56" s="56"/>
      <c r="E56" s="56"/>
      <c r="F56" s="56"/>
      <c r="G56" s="56"/>
    </row>
    <row r="57" spans="1:7" x14ac:dyDescent="0.3">
      <c r="A57" s="54"/>
      <c r="B57" s="55"/>
      <c r="C57" s="26"/>
      <c r="D57" s="56"/>
      <c r="E57" s="56"/>
      <c r="F57" s="56"/>
      <c r="G57" s="56"/>
    </row>
    <row r="58" spans="1:7" x14ac:dyDescent="0.3">
      <c r="A58" s="54"/>
      <c r="B58" s="55"/>
      <c r="C58" s="26"/>
      <c r="D58" s="56"/>
      <c r="E58" s="56"/>
      <c r="F58" s="56"/>
      <c r="G58" s="56"/>
    </row>
    <row r="59" spans="1:7" x14ac:dyDescent="0.3">
      <c r="A59" s="54"/>
      <c r="B59" s="55"/>
      <c r="C59" s="26"/>
      <c r="D59" s="56"/>
      <c r="E59" s="56"/>
      <c r="F59" s="56"/>
      <c r="G59" s="56"/>
    </row>
    <row r="60" spans="1:7" x14ac:dyDescent="0.3">
      <c r="A60" s="54"/>
      <c r="B60" s="55"/>
      <c r="C60" s="26"/>
      <c r="D60" s="56"/>
      <c r="E60" s="56"/>
      <c r="F60" s="56"/>
      <c r="G60" s="56"/>
    </row>
    <row r="61" spans="1:7" x14ac:dyDescent="0.3">
      <c r="A61" s="54"/>
      <c r="B61" s="55"/>
      <c r="C61" s="26"/>
      <c r="D61" s="56"/>
      <c r="E61" s="56"/>
      <c r="F61" s="56"/>
      <c r="G61" s="56"/>
    </row>
    <row r="62" spans="1:7" x14ac:dyDescent="0.3">
      <c r="A62" s="54"/>
      <c r="B62" s="55"/>
      <c r="C62" s="26"/>
      <c r="D62" s="56"/>
      <c r="E62" s="56"/>
      <c r="F62" s="56"/>
      <c r="G62" s="56"/>
    </row>
    <row r="63" spans="1:7" x14ac:dyDescent="0.3">
      <c r="A63" s="54"/>
      <c r="B63" s="55"/>
      <c r="C63" s="26"/>
      <c r="D63" s="56"/>
      <c r="E63" s="56"/>
      <c r="F63" s="56"/>
      <c r="G63" s="56"/>
    </row>
    <row r="64" spans="1:7" x14ac:dyDescent="0.3">
      <c r="A64" s="54"/>
      <c r="B64" s="55"/>
      <c r="C64" s="26"/>
      <c r="D64" s="56"/>
      <c r="E64" s="56"/>
      <c r="F64" s="56"/>
      <c r="G64" s="56"/>
    </row>
    <row r="65" spans="1:7" x14ac:dyDescent="0.3">
      <c r="A65" s="54"/>
      <c r="B65" s="55"/>
      <c r="C65" s="26"/>
      <c r="D65" s="56"/>
      <c r="E65" s="56"/>
      <c r="F65" s="56"/>
      <c r="G65" s="56"/>
    </row>
    <row r="66" spans="1:7" x14ac:dyDescent="0.3">
      <c r="A66" s="54"/>
      <c r="B66" s="55"/>
      <c r="C66" s="26"/>
      <c r="D66" s="56"/>
      <c r="E66" s="56"/>
      <c r="F66" s="56"/>
      <c r="G66" s="56"/>
    </row>
    <row r="67" spans="1:7" x14ac:dyDescent="0.3">
      <c r="A67" s="54"/>
      <c r="B67" s="55"/>
      <c r="C67" s="26"/>
      <c r="D67" s="56"/>
      <c r="E67" s="56"/>
      <c r="F67" s="56"/>
      <c r="G67" s="56"/>
    </row>
    <row r="68" spans="1:7" x14ac:dyDescent="0.3">
      <c r="A68" s="54"/>
      <c r="B68" s="55"/>
      <c r="C68" s="26"/>
      <c r="D68" s="56"/>
      <c r="E68" s="56"/>
      <c r="F68" s="56"/>
      <c r="G68" s="56"/>
    </row>
    <row r="69" spans="1:7" x14ac:dyDescent="0.3">
      <c r="A69" s="54"/>
      <c r="B69" s="55"/>
      <c r="C69" s="26"/>
      <c r="D69" s="56"/>
      <c r="E69" s="56"/>
      <c r="F69" s="56"/>
      <c r="G69" s="56"/>
    </row>
    <row r="70" spans="1:7" x14ac:dyDescent="0.3">
      <c r="A70" s="54"/>
      <c r="B70" s="55"/>
      <c r="C70" s="26"/>
      <c r="D70" s="56"/>
      <c r="E70" s="56"/>
      <c r="F70" s="56"/>
      <c r="G70" s="56"/>
    </row>
    <row r="71" spans="1:7" x14ac:dyDescent="0.3">
      <c r="A71" s="54"/>
      <c r="B71" s="55"/>
      <c r="C71" s="26"/>
      <c r="D71" s="56"/>
      <c r="E71" s="56"/>
      <c r="F71" s="56"/>
      <c r="G71" s="56"/>
    </row>
    <row r="72" spans="1:7" x14ac:dyDescent="0.3">
      <c r="A72" s="54"/>
      <c r="B72" s="55"/>
      <c r="C72" s="26"/>
      <c r="D72" s="56"/>
      <c r="E72" s="56"/>
      <c r="F72" s="56"/>
      <c r="G72" s="56"/>
    </row>
    <row r="73" spans="1:7" x14ac:dyDescent="0.3">
      <c r="A73" s="54"/>
      <c r="B73" s="55"/>
      <c r="C73" s="26"/>
      <c r="D73" s="56"/>
      <c r="E73" s="56"/>
      <c r="F73" s="56"/>
      <c r="G73" s="56"/>
    </row>
    <row r="74" spans="1:7" x14ac:dyDescent="0.3">
      <c r="A74" s="54"/>
      <c r="B74" s="55"/>
      <c r="C74" s="26"/>
      <c r="D74" s="56"/>
      <c r="E74" s="56"/>
      <c r="F74" s="56"/>
      <c r="G74" s="56"/>
    </row>
    <row r="75" spans="1:7" x14ac:dyDescent="0.3">
      <c r="A75" s="54"/>
      <c r="B75" s="55"/>
      <c r="C75" s="26"/>
      <c r="D75" s="56"/>
      <c r="E75" s="56"/>
      <c r="F75" s="56"/>
      <c r="G75" s="5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E13" sqref="E13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51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20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7800.3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7800.3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44804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9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7800.3</v>
      </c>
      <c r="D16" s="56">
        <f>ROUND(C16*$E$12/12,3)</f>
        <v>22.751000000000001</v>
      </c>
      <c r="E16" s="56">
        <f>PPMT($E$12/12,B16,$E$7,-$E$10,$E$11,0)</f>
        <v>379.3184856073276</v>
      </c>
      <c r="F16" s="56">
        <f>ROUND(PMT($E$12/12,E7,-E10,E11),3)</f>
        <v>402.06900000000002</v>
      </c>
      <c r="G16" s="56">
        <f>ROUND(C16-E16,3)</f>
        <v>7420.982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7420.982</v>
      </c>
      <c r="D17" s="56">
        <f t="shared" ref="D17:D35" si="0">ROUND(C17*$E$12/12,3)</f>
        <v>21.645</v>
      </c>
      <c r="E17" s="56">
        <f>PPMT($E$12/12,B17,$E$7,-$E$10,$E$11,0)</f>
        <v>380.42483119034898</v>
      </c>
      <c r="F17" s="56">
        <f>F16</f>
        <v>402.06900000000002</v>
      </c>
      <c r="G17" s="56">
        <f>ROUND(C17-E17,3)</f>
        <v>7040.5569999999998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35" si="1">G17</f>
        <v>7040.5569999999998</v>
      </c>
      <c r="D18" s="56">
        <f t="shared" si="0"/>
        <v>20.535</v>
      </c>
      <c r="E18" s="56">
        <f>PPMT($E$12/12,B18,$E$7,-$E$10,$E$11,0)</f>
        <v>381.5344036146542</v>
      </c>
      <c r="F18" s="56">
        <f t="shared" ref="F18:F35" si="2">F17</f>
        <v>402.06900000000002</v>
      </c>
      <c r="G18" s="56">
        <f>ROUND(C18-E18,3)</f>
        <v>6659.0230000000001</v>
      </c>
      <c r="K18" s="41"/>
      <c r="L18" s="41"/>
      <c r="M18" s="43"/>
    </row>
    <row r="19" spans="1:13" x14ac:dyDescent="0.3">
      <c r="A19" s="54">
        <f t="shared" ref="A19:A35" si="3">EDATE(A18,1)</f>
        <v>44287</v>
      </c>
      <c r="B19" s="55">
        <v>4</v>
      </c>
      <c r="C19" s="26">
        <f t="shared" si="1"/>
        <v>6659.0230000000001</v>
      </c>
      <c r="D19" s="56">
        <f t="shared" si="0"/>
        <v>19.422000000000001</v>
      </c>
      <c r="E19" s="56">
        <f t="shared" ref="E19" si="4">PPMT($E$12/12,B19,$E$7,-$E$10,$E$11,0)</f>
        <v>382.64721229186358</v>
      </c>
      <c r="F19" s="56">
        <f t="shared" si="2"/>
        <v>402.06900000000002</v>
      </c>
      <c r="G19" s="56">
        <f t="shared" ref="G19:G35" si="5">ROUND(C19-E19,3)</f>
        <v>6276.3760000000002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6276.3760000000002</v>
      </c>
      <c r="D20" s="56">
        <f t="shared" si="0"/>
        <v>18.306000000000001</v>
      </c>
      <c r="E20" s="56">
        <f>PPMT($E$12/12,B20,$E$7,-$E$10,$E$11,0)</f>
        <v>383.76326666104819</v>
      </c>
      <c r="F20" s="56">
        <f t="shared" si="2"/>
        <v>402.06900000000002</v>
      </c>
      <c r="G20" s="56">
        <f t="shared" si="5"/>
        <v>5892.6130000000003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5892.6130000000003</v>
      </c>
      <c r="D21" s="56">
        <f t="shared" si="0"/>
        <v>17.187000000000001</v>
      </c>
      <c r="E21" s="56">
        <f t="shared" ref="E21:E35" si="6">PPMT($E$12/12,B21,$E$7,-$E$10,$E$11,0)</f>
        <v>384.88257618880954</v>
      </c>
      <c r="F21" s="56">
        <f t="shared" si="2"/>
        <v>402.06900000000002</v>
      </c>
      <c r="G21" s="56">
        <f t="shared" si="5"/>
        <v>5507.73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5507.73</v>
      </c>
      <c r="D22" s="56">
        <f t="shared" si="0"/>
        <v>16.064</v>
      </c>
      <c r="E22" s="56">
        <f t="shared" si="6"/>
        <v>386.00515036936025</v>
      </c>
      <c r="F22" s="56">
        <f t="shared" si="2"/>
        <v>402.06900000000002</v>
      </c>
      <c r="G22" s="56">
        <f t="shared" si="5"/>
        <v>5121.7250000000004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5121.7250000000004</v>
      </c>
      <c r="D23" s="56">
        <f t="shared" si="0"/>
        <v>14.938000000000001</v>
      </c>
      <c r="E23" s="56">
        <f t="shared" si="6"/>
        <v>387.13099872460418</v>
      </c>
      <c r="F23" s="56">
        <f t="shared" si="2"/>
        <v>402.06900000000002</v>
      </c>
      <c r="G23" s="56">
        <f t="shared" si="5"/>
        <v>4734.5940000000001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4734.5940000000001</v>
      </c>
      <c r="D24" s="56">
        <f t="shared" si="0"/>
        <v>13.808999999999999</v>
      </c>
      <c r="E24" s="56">
        <f t="shared" si="6"/>
        <v>388.26013080421768</v>
      </c>
      <c r="F24" s="56">
        <f t="shared" si="2"/>
        <v>402.06900000000002</v>
      </c>
      <c r="G24" s="56">
        <f t="shared" si="5"/>
        <v>4346.3339999999998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4346.3339999999998</v>
      </c>
      <c r="D25" s="56">
        <f t="shared" si="0"/>
        <v>12.677</v>
      </c>
      <c r="E25" s="56">
        <f t="shared" si="6"/>
        <v>389.39255618572986</v>
      </c>
      <c r="F25" s="56">
        <f t="shared" si="2"/>
        <v>402.06900000000002</v>
      </c>
      <c r="G25" s="56">
        <f t="shared" si="5"/>
        <v>3956.9409999999998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3956.9409999999998</v>
      </c>
      <c r="D26" s="56">
        <f t="shared" si="0"/>
        <v>11.541</v>
      </c>
      <c r="E26" s="56">
        <f t="shared" si="6"/>
        <v>390.52828447460496</v>
      </c>
      <c r="F26" s="56">
        <f t="shared" si="2"/>
        <v>402.06900000000002</v>
      </c>
      <c r="G26" s="56">
        <f t="shared" si="5"/>
        <v>3566.413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3566.413</v>
      </c>
      <c r="D27" s="56">
        <f t="shared" si="0"/>
        <v>10.401999999999999</v>
      </c>
      <c r="E27" s="56">
        <f t="shared" si="6"/>
        <v>391.66732530432256</v>
      </c>
      <c r="F27" s="56">
        <f t="shared" si="2"/>
        <v>402.06900000000002</v>
      </c>
      <c r="G27" s="56">
        <f t="shared" si="5"/>
        <v>3174.7460000000001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3174.7460000000001</v>
      </c>
      <c r="D28" s="56">
        <f t="shared" si="0"/>
        <v>9.26</v>
      </c>
      <c r="E28" s="56">
        <f t="shared" si="6"/>
        <v>392.80968833646017</v>
      </c>
      <c r="F28" s="56">
        <f t="shared" si="2"/>
        <v>402.06900000000002</v>
      </c>
      <c r="G28" s="56">
        <f t="shared" si="5"/>
        <v>2781.9360000000001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2781.9360000000001</v>
      </c>
      <c r="D29" s="56">
        <f t="shared" si="0"/>
        <v>8.1140000000000008</v>
      </c>
      <c r="E29" s="56">
        <f t="shared" si="6"/>
        <v>393.95538326077491</v>
      </c>
      <c r="F29" s="56">
        <f t="shared" si="2"/>
        <v>402.06900000000002</v>
      </c>
      <c r="G29" s="56">
        <f t="shared" si="5"/>
        <v>2387.9810000000002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2387.9810000000002</v>
      </c>
      <c r="D30" s="56">
        <f t="shared" si="0"/>
        <v>6.9649999999999999</v>
      </c>
      <c r="E30" s="56">
        <f t="shared" si="6"/>
        <v>395.10441979528548</v>
      </c>
      <c r="F30" s="56">
        <f t="shared" si="2"/>
        <v>402.06900000000002</v>
      </c>
      <c r="G30" s="56">
        <f t="shared" si="5"/>
        <v>1992.877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1992.877</v>
      </c>
      <c r="D31" s="56">
        <f t="shared" si="0"/>
        <v>5.8129999999999997</v>
      </c>
      <c r="E31" s="56">
        <f t="shared" si="6"/>
        <v>396.25680768635499</v>
      </c>
      <c r="F31" s="56">
        <f t="shared" si="2"/>
        <v>402.06900000000002</v>
      </c>
      <c r="G31" s="56">
        <f t="shared" si="5"/>
        <v>1596.62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1596.62</v>
      </c>
      <c r="D32" s="56">
        <f t="shared" si="0"/>
        <v>4.657</v>
      </c>
      <c r="E32" s="56">
        <f t="shared" si="6"/>
        <v>397.41255670877359</v>
      </c>
      <c r="F32" s="56">
        <f t="shared" si="2"/>
        <v>402.06900000000002</v>
      </c>
      <c r="G32" s="56">
        <f t="shared" si="5"/>
        <v>1199.2070000000001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1199.2070000000001</v>
      </c>
      <c r="D33" s="56">
        <f t="shared" si="0"/>
        <v>3.4980000000000002</v>
      </c>
      <c r="E33" s="56">
        <f t="shared" si="6"/>
        <v>398.57167666584087</v>
      </c>
      <c r="F33" s="56">
        <f t="shared" si="2"/>
        <v>402.06900000000002</v>
      </c>
      <c r="G33" s="56">
        <f t="shared" si="5"/>
        <v>800.63499999999999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800.63499999999999</v>
      </c>
      <c r="D34" s="56">
        <f t="shared" si="0"/>
        <v>2.335</v>
      </c>
      <c r="E34" s="56">
        <f t="shared" si="6"/>
        <v>399.7341773894496</v>
      </c>
      <c r="F34" s="56">
        <f t="shared" si="2"/>
        <v>402.06900000000002</v>
      </c>
      <c r="G34" s="56">
        <f t="shared" si="5"/>
        <v>400.90100000000001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400.90100000000001</v>
      </c>
      <c r="D35" s="56">
        <f t="shared" si="0"/>
        <v>1.169</v>
      </c>
      <c r="E35" s="56">
        <f t="shared" si="6"/>
        <v>400.90006874016871</v>
      </c>
      <c r="F35" s="56">
        <f t="shared" si="2"/>
        <v>402.06900000000002</v>
      </c>
      <c r="G35" s="56">
        <f t="shared" si="5"/>
        <v>1E-3</v>
      </c>
    </row>
    <row r="36" spans="1:7" x14ac:dyDescent="0.3">
      <c r="A36" s="54"/>
      <c r="B36" s="55"/>
      <c r="C36" s="26"/>
      <c r="D36" s="56"/>
      <c r="E36" s="56"/>
      <c r="F36" s="56"/>
      <c r="G36" s="56"/>
    </row>
    <row r="37" spans="1:7" x14ac:dyDescent="0.3">
      <c r="A37" s="54"/>
      <c r="B37" s="55"/>
      <c r="C37" s="26"/>
      <c r="D37" s="56"/>
      <c r="E37" s="56"/>
      <c r="F37" s="56"/>
      <c r="G37" s="56"/>
    </row>
    <row r="38" spans="1:7" x14ac:dyDescent="0.3">
      <c r="A38" s="54"/>
      <c r="B38" s="55"/>
      <c r="C38" s="26"/>
      <c r="D38" s="56"/>
      <c r="E38" s="56"/>
      <c r="F38" s="56"/>
      <c r="G38" s="56"/>
    </row>
    <row r="39" spans="1:7" x14ac:dyDescent="0.3">
      <c r="A39" s="54"/>
      <c r="B39" s="55"/>
      <c r="C39" s="26"/>
      <c r="D39" s="56"/>
      <c r="E39" s="56"/>
      <c r="F39" s="56"/>
      <c r="G39" s="56"/>
    </row>
    <row r="40" spans="1:7" x14ac:dyDescent="0.3">
      <c r="A40" s="54"/>
      <c r="B40" s="55"/>
      <c r="C40" s="26"/>
      <c r="D40" s="56"/>
      <c r="E40" s="56"/>
      <c r="F40" s="56"/>
      <c r="G40" s="56"/>
    </row>
    <row r="41" spans="1:7" x14ac:dyDescent="0.3">
      <c r="A41" s="54"/>
      <c r="B41" s="55"/>
      <c r="C41" s="26"/>
      <c r="D41" s="56"/>
      <c r="E41" s="56"/>
      <c r="F41" s="56"/>
      <c r="G41" s="56"/>
    </row>
    <row r="42" spans="1:7" x14ac:dyDescent="0.3">
      <c r="A42" s="54"/>
      <c r="B42" s="55"/>
      <c r="C42" s="26"/>
      <c r="D42" s="56"/>
      <c r="E42" s="56"/>
      <c r="F42" s="56"/>
      <c r="G42" s="56"/>
    </row>
    <row r="43" spans="1:7" x14ac:dyDescent="0.3">
      <c r="A43" s="54"/>
      <c r="B43" s="55"/>
      <c r="C43" s="26"/>
      <c r="D43" s="56"/>
      <c r="E43" s="56"/>
      <c r="F43" s="56"/>
      <c r="G43" s="56"/>
    </row>
    <row r="44" spans="1:7" x14ac:dyDescent="0.3">
      <c r="A44" s="54"/>
      <c r="B44" s="55"/>
      <c r="C44" s="26"/>
      <c r="D44" s="56"/>
      <c r="E44" s="56"/>
      <c r="F44" s="56"/>
      <c r="G44" s="56"/>
    </row>
    <row r="45" spans="1:7" x14ac:dyDescent="0.3">
      <c r="A45" s="54"/>
      <c r="B45" s="55"/>
      <c r="C45" s="26"/>
      <c r="D45" s="56"/>
      <c r="E45" s="56"/>
      <c r="F45" s="56"/>
      <c r="G45" s="56"/>
    </row>
    <row r="46" spans="1:7" x14ac:dyDescent="0.3">
      <c r="A46" s="54"/>
      <c r="B46" s="55"/>
      <c r="C46" s="26"/>
      <c r="D46" s="56"/>
      <c r="E46" s="56"/>
      <c r="F46" s="56"/>
      <c r="G46" s="56"/>
    </row>
    <row r="47" spans="1:7" x14ac:dyDescent="0.3">
      <c r="A47" s="54"/>
      <c r="B47" s="55"/>
      <c r="C47" s="26"/>
      <c r="D47" s="56"/>
      <c r="E47" s="56"/>
      <c r="F47" s="56"/>
      <c r="G47" s="56"/>
    </row>
    <row r="48" spans="1:7" x14ac:dyDescent="0.3">
      <c r="A48" s="54"/>
      <c r="B48" s="55"/>
      <c r="C48" s="26"/>
      <c r="D48" s="56"/>
      <c r="E48" s="56"/>
      <c r="F48" s="56"/>
      <c r="G48" s="56"/>
    </row>
    <row r="49" spans="1:7" x14ac:dyDescent="0.3">
      <c r="A49" s="54"/>
      <c r="B49" s="55"/>
      <c r="C49" s="26"/>
      <c r="D49" s="56"/>
      <c r="E49" s="56"/>
      <c r="F49" s="56"/>
      <c r="G49" s="56"/>
    </row>
    <row r="50" spans="1:7" x14ac:dyDescent="0.3">
      <c r="A50" s="54"/>
      <c r="B50" s="55"/>
      <c r="C50" s="26"/>
      <c r="D50" s="56"/>
      <c r="E50" s="56"/>
      <c r="F50" s="56"/>
      <c r="G50" s="56"/>
    </row>
    <row r="51" spans="1:7" x14ac:dyDescent="0.3">
      <c r="A51" s="54"/>
      <c r="B51" s="55"/>
      <c r="C51" s="26"/>
      <c r="D51" s="56"/>
      <c r="E51" s="56"/>
      <c r="F51" s="56"/>
      <c r="G51" s="56"/>
    </row>
    <row r="52" spans="1:7" x14ac:dyDescent="0.3">
      <c r="A52" s="54"/>
      <c r="B52" s="55"/>
      <c r="C52" s="26"/>
      <c r="D52" s="56"/>
      <c r="E52" s="56"/>
      <c r="F52" s="56"/>
      <c r="G52" s="56"/>
    </row>
    <row r="53" spans="1:7" x14ac:dyDescent="0.3">
      <c r="A53" s="54"/>
      <c r="B53" s="55"/>
      <c r="C53" s="26"/>
      <c r="D53" s="56"/>
      <c r="E53" s="56"/>
      <c r="F53" s="56"/>
      <c r="G53" s="56"/>
    </row>
    <row r="54" spans="1:7" x14ac:dyDescent="0.3">
      <c r="A54" s="54"/>
      <c r="B54" s="55"/>
      <c r="C54" s="26"/>
      <c r="D54" s="56"/>
      <c r="E54" s="56"/>
      <c r="F54" s="56"/>
      <c r="G54" s="56"/>
    </row>
    <row r="55" spans="1:7" x14ac:dyDescent="0.3">
      <c r="A55" s="54"/>
      <c r="B55" s="55"/>
      <c r="C55" s="26"/>
      <c r="D55" s="56"/>
      <c r="E55" s="56"/>
      <c r="F55" s="56"/>
      <c r="G55" s="56"/>
    </row>
    <row r="56" spans="1:7" x14ac:dyDescent="0.3">
      <c r="A56" s="54"/>
      <c r="B56" s="55"/>
      <c r="C56" s="26"/>
      <c r="D56" s="56"/>
      <c r="E56" s="56"/>
      <c r="F56" s="56"/>
      <c r="G56" s="56"/>
    </row>
    <row r="57" spans="1:7" x14ac:dyDescent="0.3">
      <c r="A57" s="54"/>
      <c r="B57" s="55"/>
      <c r="C57" s="26"/>
      <c r="D57" s="56"/>
      <c r="E57" s="56"/>
      <c r="F57" s="56"/>
      <c r="G57" s="56"/>
    </row>
    <row r="58" spans="1:7" x14ac:dyDescent="0.3">
      <c r="A58" s="54"/>
      <c r="B58" s="55"/>
      <c r="C58" s="26"/>
      <c r="D58" s="56"/>
      <c r="E58" s="56"/>
      <c r="F58" s="56"/>
      <c r="G58" s="56"/>
    </row>
    <row r="59" spans="1:7" x14ac:dyDescent="0.3">
      <c r="A59" s="54"/>
      <c r="B59" s="55"/>
      <c r="C59" s="26"/>
      <c r="D59" s="56"/>
      <c r="E59" s="56"/>
      <c r="F59" s="56"/>
      <c r="G59" s="56"/>
    </row>
    <row r="60" spans="1:7" x14ac:dyDescent="0.3">
      <c r="A60" s="54"/>
      <c r="B60" s="55"/>
      <c r="C60" s="26"/>
      <c r="D60" s="56"/>
      <c r="E60" s="56"/>
      <c r="F60" s="56"/>
      <c r="G60" s="56"/>
    </row>
    <row r="61" spans="1:7" x14ac:dyDescent="0.3">
      <c r="A61" s="54"/>
      <c r="B61" s="55"/>
      <c r="C61" s="26"/>
      <c r="D61" s="56"/>
      <c r="E61" s="56"/>
      <c r="F61" s="56"/>
      <c r="G61" s="56"/>
    </row>
    <row r="62" spans="1:7" x14ac:dyDescent="0.3">
      <c r="A62" s="54"/>
      <c r="B62" s="55"/>
      <c r="C62" s="26"/>
      <c r="D62" s="56"/>
      <c r="E62" s="56"/>
      <c r="F62" s="56"/>
      <c r="G62" s="56"/>
    </row>
    <row r="63" spans="1:7" x14ac:dyDescent="0.3">
      <c r="A63" s="54"/>
      <c r="B63" s="55"/>
      <c r="C63" s="26"/>
      <c r="D63" s="56"/>
      <c r="E63" s="56"/>
      <c r="F63" s="56"/>
      <c r="G63" s="56"/>
    </row>
    <row r="64" spans="1:7" x14ac:dyDescent="0.3">
      <c r="A64" s="54"/>
      <c r="B64" s="55"/>
      <c r="C64" s="26"/>
      <c r="D64" s="56"/>
      <c r="E64" s="56"/>
      <c r="F64" s="56"/>
      <c r="G64" s="56"/>
    </row>
    <row r="65" spans="1:7" x14ac:dyDescent="0.3">
      <c r="A65" s="54"/>
      <c r="B65" s="55"/>
      <c r="C65" s="26"/>
      <c r="D65" s="56"/>
      <c r="E65" s="56"/>
      <c r="F65" s="56"/>
      <c r="G65" s="56"/>
    </row>
    <row r="66" spans="1:7" x14ac:dyDescent="0.3">
      <c r="A66" s="54"/>
      <c r="B66" s="55"/>
      <c r="C66" s="26"/>
      <c r="D66" s="56"/>
      <c r="E66" s="56"/>
      <c r="F66" s="56"/>
      <c r="G66" s="56"/>
    </row>
    <row r="67" spans="1:7" x14ac:dyDescent="0.3">
      <c r="A67" s="54"/>
      <c r="B67" s="55"/>
      <c r="C67" s="26"/>
      <c r="D67" s="56"/>
      <c r="E67" s="56"/>
      <c r="F67" s="56"/>
      <c r="G67" s="56"/>
    </row>
    <row r="68" spans="1:7" x14ac:dyDescent="0.3">
      <c r="A68" s="54"/>
      <c r="B68" s="55"/>
      <c r="C68" s="26"/>
      <c r="D68" s="56"/>
      <c r="E68" s="56"/>
      <c r="F68" s="56"/>
      <c r="G68" s="56"/>
    </row>
    <row r="69" spans="1:7" x14ac:dyDescent="0.3">
      <c r="A69" s="54"/>
      <c r="B69" s="55"/>
      <c r="C69" s="26"/>
      <c r="D69" s="56"/>
      <c r="E69" s="56"/>
      <c r="F69" s="56"/>
      <c r="G69" s="56"/>
    </row>
    <row r="70" spans="1:7" x14ac:dyDescent="0.3">
      <c r="A70" s="54"/>
      <c r="B70" s="55"/>
      <c r="C70" s="26"/>
      <c r="D70" s="56"/>
      <c r="E70" s="56"/>
      <c r="F70" s="56"/>
      <c r="G70" s="56"/>
    </row>
    <row r="71" spans="1:7" x14ac:dyDescent="0.3">
      <c r="A71" s="54"/>
      <c r="B71" s="55"/>
      <c r="C71" s="26"/>
      <c r="D71" s="56"/>
      <c r="E71" s="56"/>
      <c r="F71" s="56"/>
      <c r="G71" s="56"/>
    </row>
    <row r="72" spans="1:7" x14ac:dyDescent="0.3">
      <c r="A72" s="54"/>
      <c r="B72" s="55"/>
      <c r="C72" s="26"/>
      <c r="D72" s="56"/>
      <c r="E72" s="56"/>
      <c r="F72" s="56"/>
      <c r="G72" s="56"/>
    </row>
    <row r="73" spans="1:7" x14ac:dyDescent="0.3">
      <c r="A73" s="54"/>
      <c r="B73" s="55"/>
      <c r="C73" s="26"/>
      <c r="D73" s="56"/>
      <c r="E73" s="56"/>
      <c r="F73" s="56"/>
      <c r="G73" s="56"/>
    </row>
    <row r="74" spans="1:7" x14ac:dyDescent="0.3">
      <c r="A74" s="54"/>
      <c r="B74" s="55"/>
      <c r="C74" s="26"/>
      <c r="D74" s="56"/>
      <c r="E74" s="56"/>
      <c r="F74" s="56"/>
      <c r="G74" s="56"/>
    </row>
    <row r="75" spans="1:7" x14ac:dyDescent="0.3">
      <c r="A75" s="54"/>
      <c r="B75" s="55"/>
      <c r="C75" s="26"/>
      <c r="D75" s="56"/>
      <c r="E75" s="56"/>
      <c r="F75" s="56"/>
      <c r="G75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46" workbookViewId="0">
      <selection activeCell="D74" sqref="D74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53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58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21400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21400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77">
        <f>EDATE(D10,E7)</f>
        <v>45961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8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21400</v>
      </c>
      <c r="D16" s="56">
        <f>ROUND(C16*$E$12/12,3)</f>
        <v>62.417000000000002</v>
      </c>
      <c r="E16" s="56">
        <f>PPMT($E$12/12,B16,$E$7,-$E$10,$E$11,0)</f>
        <v>339.17320079663909</v>
      </c>
      <c r="F16" s="56">
        <f>ROUND(PMT($E$12/12,E7,-E10,E11),3)</f>
        <v>401.59</v>
      </c>
      <c r="G16" s="56">
        <f>ROUND(C16-E16,3)</f>
        <v>21060.827000000001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21060.827000000001</v>
      </c>
      <c r="D17" s="56">
        <f t="shared" ref="D17:D59" si="0">ROUND(C17*$E$12/12,3)</f>
        <v>61.427</v>
      </c>
      <c r="E17" s="56">
        <f>PPMT($E$12/12,B17,$E$7,-$E$10,$E$11,0)</f>
        <v>340.16245596562925</v>
      </c>
      <c r="F17" s="56">
        <f>F16</f>
        <v>401.59</v>
      </c>
      <c r="G17" s="56">
        <f>ROUND(C17-E17,3)</f>
        <v>20720.665000000001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59" si="1">G17</f>
        <v>20720.665000000001</v>
      </c>
      <c r="D18" s="56">
        <f t="shared" si="0"/>
        <v>60.435000000000002</v>
      </c>
      <c r="E18" s="56">
        <f>PPMT($E$12/12,B18,$E$7,-$E$10,$E$11,0)</f>
        <v>341.15459646219568</v>
      </c>
      <c r="F18" s="56">
        <f t="shared" ref="F18:F72" si="2">F17</f>
        <v>401.59</v>
      </c>
      <c r="G18" s="56">
        <f>ROUND(C18-E18,3)</f>
        <v>20379.509999999998</v>
      </c>
      <c r="K18" s="41"/>
      <c r="L18" s="41"/>
      <c r="M18" s="43"/>
    </row>
    <row r="19" spans="1:13" x14ac:dyDescent="0.3">
      <c r="A19" s="54">
        <f t="shared" ref="A19:A73" si="3">EDATE(A18,1)</f>
        <v>44287</v>
      </c>
      <c r="B19" s="55">
        <v>4</v>
      </c>
      <c r="C19" s="26">
        <f t="shared" si="1"/>
        <v>20379.509999999998</v>
      </c>
      <c r="D19" s="56">
        <f t="shared" si="0"/>
        <v>59.44</v>
      </c>
      <c r="E19" s="56">
        <f t="shared" ref="E19" si="4">PPMT($E$12/12,B19,$E$7,-$E$10,$E$11,0)</f>
        <v>342.14963070187713</v>
      </c>
      <c r="F19" s="56">
        <f t="shared" si="2"/>
        <v>401.59</v>
      </c>
      <c r="G19" s="56">
        <f t="shared" ref="G19:G59" si="5">ROUND(C19-E19,3)</f>
        <v>20037.36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20037.36</v>
      </c>
      <c r="D20" s="56">
        <f t="shared" si="0"/>
        <v>58.442</v>
      </c>
      <c r="E20" s="56">
        <f>PPMT($E$12/12,B20,$E$7,-$E$10,$E$11,0)</f>
        <v>343.14756712475759</v>
      </c>
      <c r="F20" s="56">
        <f t="shared" si="2"/>
        <v>401.59</v>
      </c>
      <c r="G20" s="56">
        <f t="shared" si="5"/>
        <v>19694.212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19694.212</v>
      </c>
      <c r="D21" s="56">
        <f t="shared" si="0"/>
        <v>57.441000000000003</v>
      </c>
      <c r="E21" s="56">
        <f t="shared" ref="E21:E59" si="6">PPMT($E$12/12,B21,$E$7,-$E$10,$E$11,0)</f>
        <v>344.14841419553812</v>
      </c>
      <c r="F21" s="56">
        <f t="shared" si="2"/>
        <v>401.59</v>
      </c>
      <c r="G21" s="56">
        <f t="shared" si="5"/>
        <v>19350.063999999998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19350.063999999998</v>
      </c>
      <c r="D22" s="56">
        <f t="shared" si="0"/>
        <v>56.438000000000002</v>
      </c>
      <c r="E22" s="56">
        <f t="shared" si="6"/>
        <v>345.15218040360844</v>
      </c>
      <c r="F22" s="56">
        <f t="shared" si="2"/>
        <v>401.59</v>
      </c>
      <c r="G22" s="56">
        <f t="shared" si="5"/>
        <v>19004.912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19004.912</v>
      </c>
      <c r="D23" s="56">
        <f t="shared" si="0"/>
        <v>55.430999999999997</v>
      </c>
      <c r="E23" s="56">
        <f t="shared" si="6"/>
        <v>346.15887426311895</v>
      </c>
      <c r="F23" s="56">
        <f t="shared" si="2"/>
        <v>401.59</v>
      </c>
      <c r="G23" s="56">
        <f t="shared" si="5"/>
        <v>18658.753000000001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18658.753000000001</v>
      </c>
      <c r="D24" s="56">
        <f t="shared" si="0"/>
        <v>54.420999999999999</v>
      </c>
      <c r="E24" s="56">
        <f t="shared" si="6"/>
        <v>347.16850431305306</v>
      </c>
      <c r="F24" s="56">
        <f t="shared" si="2"/>
        <v>401.59</v>
      </c>
      <c r="G24" s="56">
        <f t="shared" si="5"/>
        <v>18311.583999999999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18311.583999999999</v>
      </c>
      <c r="D25" s="56">
        <f t="shared" si="0"/>
        <v>53.408999999999999</v>
      </c>
      <c r="E25" s="56">
        <f t="shared" si="6"/>
        <v>348.18107911729942</v>
      </c>
      <c r="F25" s="56">
        <f t="shared" si="2"/>
        <v>401.59</v>
      </c>
      <c r="G25" s="56">
        <f t="shared" si="5"/>
        <v>17963.402999999998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17963.402999999998</v>
      </c>
      <c r="D26" s="56">
        <f t="shared" si="0"/>
        <v>52.393000000000001</v>
      </c>
      <c r="E26" s="56">
        <f t="shared" si="6"/>
        <v>349.19660726472489</v>
      </c>
      <c r="F26" s="56">
        <f t="shared" si="2"/>
        <v>401.59</v>
      </c>
      <c r="G26" s="56">
        <f t="shared" si="5"/>
        <v>17614.205999999998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17614.205999999998</v>
      </c>
      <c r="D27" s="56">
        <f t="shared" si="0"/>
        <v>51.375</v>
      </c>
      <c r="E27" s="56">
        <f t="shared" si="6"/>
        <v>350.21509736924702</v>
      </c>
      <c r="F27" s="56">
        <f t="shared" si="2"/>
        <v>401.59</v>
      </c>
      <c r="G27" s="56">
        <f t="shared" si="5"/>
        <v>17263.991000000002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17263.991000000002</v>
      </c>
      <c r="D28" s="56">
        <f t="shared" si="0"/>
        <v>50.353000000000002</v>
      </c>
      <c r="E28" s="56">
        <f t="shared" si="6"/>
        <v>351.23655806990729</v>
      </c>
      <c r="F28" s="56">
        <f t="shared" si="2"/>
        <v>401.59</v>
      </c>
      <c r="G28" s="56">
        <f t="shared" si="5"/>
        <v>16912.754000000001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16912.754000000001</v>
      </c>
      <c r="D29" s="56">
        <f t="shared" si="0"/>
        <v>49.329000000000001</v>
      </c>
      <c r="E29" s="56">
        <f t="shared" si="6"/>
        <v>352.26099803094456</v>
      </c>
      <c r="F29" s="56">
        <f t="shared" si="2"/>
        <v>401.59</v>
      </c>
      <c r="G29" s="56">
        <f t="shared" si="5"/>
        <v>16560.492999999999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16560.492999999999</v>
      </c>
      <c r="D30" s="56">
        <f t="shared" si="0"/>
        <v>48.301000000000002</v>
      </c>
      <c r="E30" s="56">
        <f t="shared" si="6"/>
        <v>353.28842594186813</v>
      </c>
      <c r="F30" s="56">
        <f t="shared" si="2"/>
        <v>401.59</v>
      </c>
      <c r="G30" s="56">
        <f t="shared" si="5"/>
        <v>16207.205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16207.205</v>
      </c>
      <c r="D31" s="56">
        <f t="shared" si="0"/>
        <v>47.271000000000001</v>
      </c>
      <c r="E31" s="56">
        <f t="shared" si="6"/>
        <v>354.31885051753193</v>
      </c>
      <c r="F31" s="56">
        <f t="shared" si="2"/>
        <v>401.59</v>
      </c>
      <c r="G31" s="56">
        <f t="shared" si="5"/>
        <v>15852.886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15852.886</v>
      </c>
      <c r="D32" s="56">
        <f t="shared" si="0"/>
        <v>46.238</v>
      </c>
      <c r="E32" s="56">
        <f t="shared" si="6"/>
        <v>355.35228049820807</v>
      </c>
      <c r="F32" s="56">
        <f t="shared" si="2"/>
        <v>401.59</v>
      </c>
      <c r="G32" s="56">
        <f t="shared" si="5"/>
        <v>15497.534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15497.534</v>
      </c>
      <c r="D33" s="56">
        <f t="shared" si="0"/>
        <v>45.201000000000001</v>
      </c>
      <c r="E33" s="56">
        <f t="shared" si="6"/>
        <v>356.38872464966119</v>
      </c>
      <c r="F33" s="56">
        <f t="shared" si="2"/>
        <v>401.59</v>
      </c>
      <c r="G33" s="56">
        <f t="shared" si="5"/>
        <v>15141.145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15141.145</v>
      </c>
      <c r="D34" s="56">
        <f t="shared" si="0"/>
        <v>44.161999999999999</v>
      </c>
      <c r="E34" s="56">
        <f t="shared" si="6"/>
        <v>357.42819176322269</v>
      </c>
      <c r="F34" s="56">
        <f t="shared" si="2"/>
        <v>401.59</v>
      </c>
      <c r="G34" s="56">
        <f t="shared" si="5"/>
        <v>14783.717000000001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14783.717000000001</v>
      </c>
      <c r="D35" s="56">
        <f t="shared" si="0"/>
        <v>43.119</v>
      </c>
      <c r="E35" s="56">
        <f t="shared" si="6"/>
        <v>358.47069065586544</v>
      </c>
      <c r="F35" s="56">
        <f t="shared" si="2"/>
        <v>401.59</v>
      </c>
      <c r="G35" s="56">
        <f t="shared" si="5"/>
        <v>14425.245999999999</v>
      </c>
    </row>
    <row r="36" spans="1:7" x14ac:dyDescent="0.3">
      <c r="A36" s="54">
        <f t="shared" si="3"/>
        <v>44805</v>
      </c>
      <c r="B36" s="55">
        <v>21</v>
      </c>
      <c r="C36" s="26">
        <f t="shared" si="1"/>
        <v>14425.245999999999</v>
      </c>
      <c r="D36" s="56">
        <f t="shared" si="0"/>
        <v>42.073999999999998</v>
      </c>
      <c r="E36" s="56">
        <f t="shared" si="6"/>
        <v>359.51623017027839</v>
      </c>
      <c r="F36" s="56">
        <f t="shared" si="2"/>
        <v>401.59</v>
      </c>
      <c r="G36" s="56">
        <f t="shared" si="5"/>
        <v>14065.73</v>
      </c>
    </row>
    <row r="37" spans="1:7" x14ac:dyDescent="0.3">
      <c r="A37" s="54">
        <f t="shared" si="3"/>
        <v>44835</v>
      </c>
      <c r="B37" s="55">
        <v>22</v>
      </c>
      <c r="C37" s="26">
        <f t="shared" si="1"/>
        <v>14065.73</v>
      </c>
      <c r="D37" s="56">
        <f t="shared" si="0"/>
        <v>41.024999999999999</v>
      </c>
      <c r="E37" s="56">
        <f t="shared" si="6"/>
        <v>360.56481917494165</v>
      </c>
      <c r="F37" s="56">
        <f t="shared" si="2"/>
        <v>401.59</v>
      </c>
      <c r="G37" s="56">
        <f t="shared" si="5"/>
        <v>13705.165000000001</v>
      </c>
    </row>
    <row r="38" spans="1:7" x14ac:dyDescent="0.3">
      <c r="A38" s="54">
        <f t="shared" si="3"/>
        <v>44866</v>
      </c>
      <c r="B38" s="55">
        <v>23</v>
      </c>
      <c r="C38" s="26">
        <f t="shared" si="1"/>
        <v>13705.165000000001</v>
      </c>
      <c r="D38" s="56">
        <f t="shared" si="0"/>
        <v>39.972999999999999</v>
      </c>
      <c r="E38" s="56">
        <f t="shared" si="6"/>
        <v>361.61646656420191</v>
      </c>
      <c r="F38" s="56">
        <f t="shared" si="2"/>
        <v>401.59</v>
      </c>
      <c r="G38" s="56">
        <f t="shared" si="5"/>
        <v>13343.549000000001</v>
      </c>
    </row>
    <row r="39" spans="1:7" x14ac:dyDescent="0.3">
      <c r="A39" s="54">
        <f t="shared" si="3"/>
        <v>44896</v>
      </c>
      <c r="B39" s="55">
        <v>24</v>
      </c>
      <c r="C39" s="26">
        <f t="shared" si="1"/>
        <v>13343.549000000001</v>
      </c>
      <c r="D39" s="56">
        <f t="shared" si="0"/>
        <v>38.918999999999997</v>
      </c>
      <c r="E39" s="56">
        <f t="shared" si="6"/>
        <v>362.67118125834753</v>
      </c>
      <c r="F39" s="56">
        <f t="shared" si="2"/>
        <v>401.59</v>
      </c>
      <c r="G39" s="56">
        <f t="shared" si="5"/>
        <v>12980.878000000001</v>
      </c>
    </row>
    <row r="40" spans="1:7" x14ac:dyDescent="0.3">
      <c r="A40" s="54">
        <f t="shared" si="3"/>
        <v>44927</v>
      </c>
      <c r="B40" s="55">
        <v>25</v>
      </c>
      <c r="C40" s="26">
        <f t="shared" si="1"/>
        <v>12980.878000000001</v>
      </c>
      <c r="D40" s="56">
        <f t="shared" si="0"/>
        <v>37.860999999999997</v>
      </c>
      <c r="E40" s="56">
        <f t="shared" si="6"/>
        <v>363.72897220368435</v>
      </c>
      <c r="F40" s="56">
        <f t="shared" si="2"/>
        <v>401.59</v>
      </c>
      <c r="G40" s="56">
        <f t="shared" si="5"/>
        <v>12617.148999999999</v>
      </c>
    </row>
    <row r="41" spans="1:7" x14ac:dyDescent="0.3">
      <c r="A41" s="54">
        <f t="shared" si="3"/>
        <v>44958</v>
      </c>
      <c r="B41" s="55">
        <v>26</v>
      </c>
      <c r="C41" s="26">
        <f t="shared" si="1"/>
        <v>12617.148999999999</v>
      </c>
      <c r="D41" s="56">
        <f t="shared" si="0"/>
        <v>36.799999999999997</v>
      </c>
      <c r="E41" s="56">
        <f t="shared" si="6"/>
        <v>364.78984837261174</v>
      </c>
      <c r="F41" s="56">
        <f t="shared" si="2"/>
        <v>401.59</v>
      </c>
      <c r="G41" s="56">
        <f t="shared" si="5"/>
        <v>12252.359</v>
      </c>
    </row>
    <row r="42" spans="1:7" x14ac:dyDescent="0.3">
      <c r="A42" s="54">
        <f t="shared" si="3"/>
        <v>44986</v>
      </c>
      <c r="B42" s="55">
        <v>27</v>
      </c>
      <c r="C42" s="26">
        <f t="shared" si="1"/>
        <v>12252.359</v>
      </c>
      <c r="D42" s="56">
        <f t="shared" si="0"/>
        <v>35.735999999999997</v>
      </c>
      <c r="E42" s="56">
        <f t="shared" si="6"/>
        <v>365.85381876369854</v>
      </c>
      <c r="F42" s="56">
        <f t="shared" si="2"/>
        <v>401.59</v>
      </c>
      <c r="G42" s="56">
        <f t="shared" si="5"/>
        <v>11886.504999999999</v>
      </c>
    </row>
    <row r="43" spans="1:7" x14ac:dyDescent="0.3">
      <c r="A43" s="54">
        <f t="shared" si="3"/>
        <v>45017</v>
      </c>
      <c r="B43" s="55">
        <v>28</v>
      </c>
      <c r="C43" s="26">
        <f t="shared" si="1"/>
        <v>11886.504999999999</v>
      </c>
      <c r="D43" s="56">
        <f t="shared" si="0"/>
        <v>34.668999999999997</v>
      </c>
      <c r="E43" s="56">
        <f t="shared" si="6"/>
        <v>366.92089240175932</v>
      </c>
      <c r="F43" s="56">
        <f t="shared" si="2"/>
        <v>401.59</v>
      </c>
      <c r="G43" s="56">
        <f t="shared" si="5"/>
        <v>11519.584000000001</v>
      </c>
    </row>
    <row r="44" spans="1:7" x14ac:dyDescent="0.3">
      <c r="A44" s="54">
        <f t="shared" si="3"/>
        <v>45047</v>
      </c>
      <c r="B44" s="55">
        <v>29</v>
      </c>
      <c r="C44" s="26">
        <f t="shared" si="1"/>
        <v>11519.584000000001</v>
      </c>
      <c r="D44" s="56">
        <f t="shared" si="0"/>
        <v>33.598999999999997</v>
      </c>
      <c r="E44" s="56">
        <f t="shared" si="6"/>
        <v>367.99107833793113</v>
      </c>
      <c r="F44" s="56">
        <f t="shared" si="2"/>
        <v>401.59</v>
      </c>
      <c r="G44" s="56">
        <f t="shared" si="5"/>
        <v>11151.593000000001</v>
      </c>
    </row>
    <row r="45" spans="1:7" x14ac:dyDescent="0.3">
      <c r="A45" s="54">
        <f t="shared" si="3"/>
        <v>45078</v>
      </c>
      <c r="B45" s="55">
        <v>30</v>
      </c>
      <c r="C45" s="26">
        <f t="shared" si="1"/>
        <v>11151.593000000001</v>
      </c>
      <c r="D45" s="56">
        <f t="shared" si="0"/>
        <v>32.524999999999999</v>
      </c>
      <c r="E45" s="56">
        <f t="shared" si="6"/>
        <v>369.06438564975008</v>
      </c>
      <c r="F45" s="56">
        <f t="shared" si="2"/>
        <v>401.59</v>
      </c>
      <c r="G45" s="56">
        <f t="shared" si="5"/>
        <v>10782.529</v>
      </c>
    </row>
    <row r="46" spans="1:7" x14ac:dyDescent="0.3">
      <c r="A46" s="54">
        <f t="shared" si="3"/>
        <v>45108</v>
      </c>
      <c r="B46" s="55">
        <v>31</v>
      </c>
      <c r="C46" s="26">
        <f t="shared" si="1"/>
        <v>10782.529</v>
      </c>
      <c r="D46" s="56">
        <f t="shared" si="0"/>
        <v>31.449000000000002</v>
      </c>
      <c r="E46" s="56">
        <f t="shared" si="6"/>
        <v>370.14082344122852</v>
      </c>
      <c r="F46" s="56">
        <f t="shared" si="2"/>
        <v>401.59</v>
      </c>
      <c r="G46" s="56">
        <f t="shared" si="5"/>
        <v>10412.388000000001</v>
      </c>
    </row>
    <row r="47" spans="1:7" x14ac:dyDescent="0.3">
      <c r="A47" s="54">
        <f t="shared" si="3"/>
        <v>45139</v>
      </c>
      <c r="B47" s="55">
        <v>32</v>
      </c>
      <c r="C47" s="26">
        <f t="shared" si="1"/>
        <v>10412.388000000001</v>
      </c>
      <c r="D47" s="56">
        <f t="shared" si="0"/>
        <v>30.369</v>
      </c>
      <c r="E47" s="56">
        <f t="shared" si="6"/>
        <v>371.22040084293212</v>
      </c>
      <c r="F47" s="56">
        <f t="shared" si="2"/>
        <v>401.59</v>
      </c>
      <c r="G47" s="56">
        <f t="shared" si="5"/>
        <v>10041.168</v>
      </c>
    </row>
    <row r="48" spans="1:7" x14ac:dyDescent="0.3">
      <c r="A48" s="54">
        <f t="shared" si="3"/>
        <v>45170</v>
      </c>
      <c r="B48" s="55">
        <v>33</v>
      </c>
      <c r="C48" s="26">
        <f t="shared" si="1"/>
        <v>10041.168</v>
      </c>
      <c r="D48" s="56">
        <f t="shared" si="0"/>
        <v>29.286999999999999</v>
      </c>
      <c r="E48" s="56">
        <f t="shared" si="6"/>
        <v>372.30312701205736</v>
      </c>
      <c r="F48" s="56">
        <f t="shared" si="2"/>
        <v>401.59</v>
      </c>
      <c r="G48" s="56">
        <f t="shared" si="5"/>
        <v>9668.8649999999998</v>
      </c>
    </row>
    <row r="49" spans="1:7" x14ac:dyDescent="0.3">
      <c r="A49" s="54">
        <f t="shared" si="3"/>
        <v>45200</v>
      </c>
      <c r="B49" s="55">
        <v>34</v>
      </c>
      <c r="C49" s="26">
        <f t="shared" si="1"/>
        <v>9668.8649999999998</v>
      </c>
      <c r="D49" s="56">
        <f t="shared" si="0"/>
        <v>28.201000000000001</v>
      </c>
      <c r="E49" s="56">
        <f t="shared" si="6"/>
        <v>373.38901113250915</v>
      </c>
      <c r="F49" s="56">
        <f t="shared" si="2"/>
        <v>401.59</v>
      </c>
      <c r="G49" s="56">
        <f t="shared" si="5"/>
        <v>9295.4760000000006</v>
      </c>
    </row>
    <row r="50" spans="1:7" x14ac:dyDescent="0.3">
      <c r="A50" s="54">
        <f t="shared" si="3"/>
        <v>45231</v>
      </c>
      <c r="B50" s="55">
        <v>35</v>
      </c>
      <c r="C50" s="26">
        <f t="shared" si="1"/>
        <v>9295.4760000000006</v>
      </c>
      <c r="D50" s="56">
        <f t="shared" si="0"/>
        <v>27.111999999999998</v>
      </c>
      <c r="E50" s="56">
        <f t="shared" si="6"/>
        <v>374.47806241497898</v>
      </c>
      <c r="F50" s="56">
        <f t="shared" si="2"/>
        <v>401.59</v>
      </c>
      <c r="G50" s="56">
        <f t="shared" si="5"/>
        <v>8920.9979999999996</v>
      </c>
    </row>
    <row r="51" spans="1:7" x14ac:dyDescent="0.3">
      <c r="A51" s="54">
        <f t="shared" si="3"/>
        <v>45261</v>
      </c>
      <c r="B51" s="55">
        <v>36</v>
      </c>
      <c r="C51" s="26">
        <f t="shared" si="1"/>
        <v>8920.9979999999996</v>
      </c>
      <c r="D51" s="56">
        <f t="shared" si="0"/>
        <v>26.02</v>
      </c>
      <c r="E51" s="56">
        <f t="shared" si="6"/>
        <v>375.57029009702268</v>
      </c>
      <c r="F51" s="56">
        <f t="shared" si="2"/>
        <v>401.59</v>
      </c>
      <c r="G51" s="56">
        <f t="shared" si="5"/>
        <v>8545.4279999999999</v>
      </c>
    </row>
    <row r="52" spans="1:7" x14ac:dyDescent="0.3">
      <c r="A52" s="54">
        <f t="shared" si="3"/>
        <v>45292</v>
      </c>
      <c r="B52" s="55">
        <v>37</v>
      </c>
      <c r="C52" s="26">
        <f t="shared" si="1"/>
        <v>8545.4279999999999</v>
      </c>
      <c r="D52" s="56">
        <f t="shared" si="0"/>
        <v>24.923999999999999</v>
      </c>
      <c r="E52" s="56">
        <f t="shared" si="6"/>
        <v>376.66570344313902</v>
      </c>
      <c r="F52" s="56">
        <f t="shared" si="2"/>
        <v>401.59</v>
      </c>
      <c r="G52" s="56">
        <f t="shared" si="5"/>
        <v>8168.7619999999997</v>
      </c>
    </row>
    <row r="53" spans="1:7" x14ac:dyDescent="0.3">
      <c r="A53" s="54">
        <f t="shared" si="3"/>
        <v>45323</v>
      </c>
      <c r="B53" s="55">
        <v>38</v>
      </c>
      <c r="C53" s="26">
        <f t="shared" si="1"/>
        <v>8168.7619999999997</v>
      </c>
      <c r="D53" s="56">
        <f t="shared" si="0"/>
        <v>23.826000000000001</v>
      </c>
      <c r="E53" s="56">
        <f t="shared" si="6"/>
        <v>377.76431174484816</v>
      </c>
      <c r="F53" s="56">
        <f t="shared" si="2"/>
        <v>401.59</v>
      </c>
      <c r="G53" s="56">
        <f t="shared" si="5"/>
        <v>7790.9979999999996</v>
      </c>
    </row>
    <row r="54" spans="1:7" x14ac:dyDescent="0.3">
      <c r="A54" s="54">
        <f t="shared" si="3"/>
        <v>45352</v>
      </c>
      <c r="B54" s="55">
        <v>39</v>
      </c>
      <c r="C54" s="26">
        <f t="shared" si="1"/>
        <v>7790.9979999999996</v>
      </c>
      <c r="D54" s="56">
        <f t="shared" si="0"/>
        <v>22.724</v>
      </c>
      <c r="E54" s="56">
        <f t="shared" si="6"/>
        <v>378.86612432077067</v>
      </c>
      <c r="F54" s="56">
        <f t="shared" si="2"/>
        <v>401.59</v>
      </c>
      <c r="G54" s="56">
        <f t="shared" si="5"/>
        <v>7412.1319999999996</v>
      </c>
    </row>
    <row r="55" spans="1:7" x14ac:dyDescent="0.3">
      <c r="A55" s="54">
        <f t="shared" si="3"/>
        <v>45383</v>
      </c>
      <c r="B55" s="55">
        <v>40</v>
      </c>
      <c r="C55" s="26">
        <f t="shared" si="1"/>
        <v>7412.1319999999996</v>
      </c>
      <c r="D55" s="56">
        <f t="shared" si="0"/>
        <v>21.619</v>
      </c>
      <c r="E55" s="56">
        <f t="shared" si="6"/>
        <v>379.97115051670625</v>
      </c>
      <c r="F55" s="56">
        <f t="shared" si="2"/>
        <v>401.59</v>
      </c>
      <c r="G55" s="56">
        <f t="shared" si="5"/>
        <v>7032.1610000000001</v>
      </c>
    </row>
    <row r="56" spans="1:7" x14ac:dyDescent="0.3">
      <c r="A56" s="54">
        <f t="shared" si="3"/>
        <v>45413</v>
      </c>
      <c r="B56" s="55">
        <v>41</v>
      </c>
      <c r="C56" s="26">
        <f t="shared" si="1"/>
        <v>7032.1610000000001</v>
      </c>
      <c r="D56" s="56">
        <f t="shared" si="0"/>
        <v>20.51</v>
      </c>
      <c r="E56" s="56">
        <f t="shared" si="6"/>
        <v>381.07939970571329</v>
      </c>
      <c r="F56" s="56">
        <f t="shared" si="2"/>
        <v>401.59</v>
      </c>
      <c r="G56" s="56">
        <f t="shared" si="5"/>
        <v>6651.0820000000003</v>
      </c>
    </row>
    <row r="57" spans="1:7" x14ac:dyDescent="0.3">
      <c r="A57" s="54">
        <f t="shared" si="3"/>
        <v>45444</v>
      </c>
      <c r="B57" s="55">
        <v>42</v>
      </c>
      <c r="C57" s="26">
        <f t="shared" si="1"/>
        <v>6651.0820000000003</v>
      </c>
      <c r="D57" s="56">
        <f t="shared" si="0"/>
        <v>19.399000000000001</v>
      </c>
      <c r="E57" s="56">
        <f t="shared" si="6"/>
        <v>382.19088128818828</v>
      </c>
      <c r="F57" s="56">
        <f t="shared" si="2"/>
        <v>401.59</v>
      </c>
      <c r="G57" s="56">
        <f t="shared" si="5"/>
        <v>6268.8909999999996</v>
      </c>
    </row>
    <row r="58" spans="1:7" x14ac:dyDescent="0.3">
      <c r="A58" s="54">
        <f t="shared" si="3"/>
        <v>45474</v>
      </c>
      <c r="B58" s="55">
        <v>43</v>
      </c>
      <c r="C58" s="26">
        <f t="shared" si="1"/>
        <v>6268.8909999999996</v>
      </c>
      <c r="D58" s="56">
        <f t="shared" si="0"/>
        <v>18.283999999999999</v>
      </c>
      <c r="E58" s="56">
        <f t="shared" si="6"/>
        <v>383.30560469194546</v>
      </c>
      <c r="F58" s="56">
        <f t="shared" si="2"/>
        <v>401.59</v>
      </c>
      <c r="G58" s="56">
        <f t="shared" si="5"/>
        <v>5885.585</v>
      </c>
    </row>
    <row r="59" spans="1:7" x14ac:dyDescent="0.3">
      <c r="A59" s="54">
        <f t="shared" si="3"/>
        <v>45505</v>
      </c>
      <c r="B59" s="55">
        <v>44</v>
      </c>
      <c r="C59" s="26">
        <f t="shared" si="1"/>
        <v>5885.585</v>
      </c>
      <c r="D59" s="56">
        <f t="shared" si="0"/>
        <v>17.166</v>
      </c>
      <c r="E59" s="56">
        <f t="shared" si="6"/>
        <v>384.42357937229696</v>
      </c>
      <c r="F59" s="56">
        <f t="shared" si="2"/>
        <v>401.59</v>
      </c>
      <c r="G59" s="56">
        <f t="shared" si="5"/>
        <v>5501.1610000000001</v>
      </c>
    </row>
    <row r="60" spans="1:7" x14ac:dyDescent="0.3">
      <c r="A60" s="54">
        <f t="shared" si="3"/>
        <v>45536</v>
      </c>
      <c r="B60" s="55">
        <v>45</v>
      </c>
      <c r="C60" s="26">
        <f t="shared" ref="C60:C71" si="7">G59</f>
        <v>5501.1610000000001</v>
      </c>
      <c r="D60" s="56">
        <f t="shared" ref="D60:D71" si="8">ROUND(C60*$E$12/12,3)</f>
        <v>16.045000000000002</v>
      </c>
      <c r="E60" s="56">
        <f t="shared" ref="E60:E71" si="9">PPMT($E$12/12,B60,$E$7,-$E$10,$E$11,0)</f>
        <v>385.54481481213293</v>
      </c>
      <c r="F60" s="56">
        <f t="shared" si="2"/>
        <v>401.59</v>
      </c>
      <c r="G60" s="56">
        <f t="shared" ref="G60:G71" si="10">ROUND(C60-E60,3)</f>
        <v>5115.616</v>
      </c>
    </row>
    <row r="61" spans="1:7" x14ac:dyDescent="0.3">
      <c r="A61" s="54">
        <f t="shared" si="3"/>
        <v>45566</v>
      </c>
      <c r="B61" s="55">
        <v>46</v>
      </c>
      <c r="C61" s="26">
        <f t="shared" si="7"/>
        <v>5115.616</v>
      </c>
      <c r="D61" s="56">
        <f t="shared" si="8"/>
        <v>14.920999999999999</v>
      </c>
      <c r="E61" s="56">
        <f t="shared" si="9"/>
        <v>386.66932052200156</v>
      </c>
      <c r="F61" s="56">
        <f t="shared" si="2"/>
        <v>401.59</v>
      </c>
      <c r="G61" s="56">
        <f t="shared" si="10"/>
        <v>4728.9470000000001</v>
      </c>
    </row>
    <row r="62" spans="1:7" x14ac:dyDescent="0.3">
      <c r="A62" s="54">
        <f t="shared" si="3"/>
        <v>45597</v>
      </c>
      <c r="B62" s="55">
        <v>47</v>
      </c>
      <c r="C62" s="26">
        <f t="shared" si="7"/>
        <v>4728.9470000000001</v>
      </c>
      <c r="D62" s="56">
        <f t="shared" si="8"/>
        <v>13.792999999999999</v>
      </c>
      <c r="E62" s="56">
        <f t="shared" si="9"/>
        <v>387.79710604019078</v>
      </c>
      <c r="F62" s="56">
        <f t="shared" si="2"/>
        <v>401.59</v>
      </c>
      <c r="G62" s="56">
        <f t="shared" si="10"/>
        <v>4341.1499999999996</v>
      </c>
    </row>
    <row r="63" spans="1:7" x14ac:dyDescent="0.3">
      <c r="A63" s="54">
        <f t="shared" si="3"/>
        <v>45627</v>
      </c>
      <c r="B63" s="55">
        <v>48</v>
      </c>
      <c r="C63" s="26">
        <f t="shared" si="7"/>
        <v>4341.1499999999996</v>
      </c>
      <c r="D63" s="56">
        <f t="shared" si="8"/>
        <v>12.662000000000001</v>
      </c>
      <c r="E63" s="56">
        <f t="shared" si="9"/>
        <v>388.92818093280795</v>
      </c>
      <c r="F63" s="56">
        <f t="shared" si="2"/>
        <v>401.59</v>
      </c>
      <c r="G63" s="56">
        <f t="shared" si="10"/>
        <v>3952.2220000000002</v>
      </c>
    </row>
    <row r="64" spans="1:7" x14ac:dyDescent="0.3">
      <c r="A64" s="54">
        <f t="shared" si="3"/>
        <v>45658</v>
      </c>
      <c r="B64" s="55">
        <v>49</v>
      </c>
      <c r="C64" s="26">
        <f t="shared" si="7"/>
        <v>3952.2220000000002</v>
      </c>
      <c r="D64" s="56">
        <f t="shared" si="8"/>
        <v>11.526999999999999</v>
      </c>
      <c r="E64" s="56">
        <f t="shared" si="9"/>
        <v>390.06255479386203</v>
      </c>
      <c r="F64" s="56">
        <f t="shared" si="2"/>
        <v>401.59</v>
      </c>
      <c r="G64" s="56">
        <f t="shared" si="10"/>
        <v>3562.1590000000001</v>
      </c>
    </row>
    <row r="65" spans="1:7" x14ac:dyDescent="0.3">
      <c r="A65" s="54">
        <f t="shared" si="3"/>
        <v>45689</v>
      </c>
      <c r="B65" s="55">
        <v>50</v>
      </c>
      <c r="C65" s="26">
        <f t="shared" si="7"/>
        <v>3562.1590000000001</v>
      </c>
      <c r="D65" s="56">
        <f t="shared" si="8"/>
        <v>10.39</v>
      </c>
      <c r="E65" s="56">
        <f t="shared" si="9"/>
        <v>391.20023724534406</v>
      </c>
      <c r="F65" s="56">
        <f t="shared" si="2"/>
        <v>401.59</v>
      </c>
      <c r="G65" s="56">
        <f t="shared" si="10"/>
        <v>3170.9589999999998</v>
      </c>
    </row>
    <row r="66" spans="1:7" x14ac:dyDescent="0.3">
      <c r="A66" s="54">
        <f t="shared" si="3"/>
        <v>45717</v>
      </c>
      <c r="B66" s="55">
        <v>51</v>
      </c>
      <c r="C66" s="26">
        <f t="shared" si="7"/>
        <v>3170.9589999999998</v>
      </c>
      <c r="D66" s="56">
        <f t="shared" si="8"/>
        <v>9.2490000000000006</v>
      </c>
      <c r="E66" s="56">
        <f t="shared" si="9"/>
        <v>392.3412379373097</v>
      </c>
      <c r="F66" s="56">
        <f t="shared" si="2"/>
        <v>401.59</v>
      </c>
      <c r="G66" s="56">
        <f t="shared" si="10"/>
        <v>2778.6179999999999</v>
      </c>
    </row>
    <row r="67" spans="1:7" x14ac:dyDescent="0.3">
      <c r="A67" s="54">
        <f t="shared" si="3"/>
        <v>45748</v>
      </c>
      <c r="B67" s="55">
        <v>52</v>
      </c>
      <c r="C67" s="26">
        <f t="shared" si="7"/>
        <v>2778.6179999999999</v>
      </c>
      <c r="D67" s="56">
        <f t="shared" si="8"/>
        <v>8.1039999999999992</v>
      </c>
      <c r="E67" s="56">
        <f t="shared" si="9"/>
        <v>393.48556654796016</v>
      </c>
      <c r="F67" s="56">
        <f t="shared" si="2"/>
        <v>401.59</v>
      </c>
      <c r="G67" s="56">
        <f t="shared" si="10"/>
        <v>2385.1320000000001</v>
      </c>
    </row>
    <row r="68" spans="1:7" x14ac:dyDescent="0.3">
      <c r="A68" s="54">
        <f t="shared" si="3"/>
        <v>45778</v>
      </c>
      <c r="B68" s="55">
        <v>53</v>
      </c>
      <c r="C68" s="26">
        <f t="shared" si="7"/>
        <v>2385.1320000000001</v>
      </c>
      <c r="D68" s="56">
        <f t="shared" si="8"/>
        <v>6.9569999999999999</v>
      </c>
      <c r="E68" s="56">
        <f t="shared" si="9"/>
        <v>394.63323278372502</v>
      </c>
      <c r="F68" s="56">
        <f t="shared" si="2"/>
        <v>401.59</v>
      </c>
      <c r="G68" s="56">
        <f t="shared" si="10"/>
        <v>1990.499</v>
      </c>
    </row>
    <row r="69" spans="1:7" x14ac:dyDescent="0.3">
      <c r="A69" s="54">
        <f t="shared" si="3"/>
        <v>45809</v>
      </c>
      <c r="B69" s="55">
        <v>54</v>
      </c>
      <c r="C69" s="26">
        <f t="shared" si="7"/>
        <v>1990.499</v>
      </c>
      <c r="D69" s="56">
        <f t="shared" si="8"/>
        <v>5.806</v>
      </c>
      <c r="E69" s="56">
        <f t="shared" si="9"/>
        <v>395.78424637934427</v>
      </c>
      <c r="F69" s="56">
        <f t="shared" si="2"/>
        <v>401.59</v>
      </c>
      <c r="G69" s="56">
        <f t="shared" si="10"/>
        <v>1594.7149999999999</v>
      </c>
    </row>
    <row r="70" spans="1:7" x14ac:dyDescent="0.3">
      <c r="A70" s="54">
        <f t="shared" si="3"/>
        <v>45839</v>
      </c>
      <c r="B70" s="55">
        <v>55</v>
      </c>
      <c r="C70" s="26">
        <f t="shared" si="7"/>
        <v>1594.7149999999999</v>
      </c>
      <c r="D70" s="56">
        <f t="shared" si="8"/>
        <v>4.6509999999999998</v>
      </c>
      <c r="E70" s="56">
        <f t="shared" si="9"/>
        <v>396.93861709795073</v>
      </c>
      <c r="F70" s="56">
        <f t="shared" si="2"/>
        <v>401.59</v>
      </c>
      <c r="G70" s="56">
        <f t="shared" si="10"/>
        <v>1197.7760000000001</v>
      </c>
    </row>
    <row r="71" spans="1:7" x14ac:dyDescent="0.3">
      <c r="A71" s="54">
        <f t="shared" si="3"/>
        <v>45870</v>
      </c>
      <c r="B71" s="55">
        <v>56</v>
      </c>
      <c r="C71" s="26">
        <f t="shared" si="7"/>
        <v>1197.7760000000001</v>
      </c>
      <c r="D71" s="56">
        <f t="shared" si="8"/>
        <v>3.4940000000000002</v>
      </c>
      <c r="E71" s="56">
        <f t="shared" si="9"/>
        <v>398.09635473115304</v>
      </c>
      <c r="F71" s="56">
        <f t="shared" si="2"/>
        <v>401.59</v>
      </c>
      <c r="G71" s="56">
        <f t="shared" si="10"/>
        <v>799.68</v>
      </c>
    </row>
    <row r="72" spans="1:7" x14ac:dyDescent="0.3">
      <c r="A72" s="54">
        <f t="shared" si="3"/>
        <v>45901</v>
      </c>
      <c r="B72" s="55">
        <v>57</v>
      </c>
      <c r="C72" s="26">
        <f t="shared" ref="C72:C73" si="11">G71</f>
        <v>799.68</v>
      </c>
      <c r="D72" s="56">
        <f t="shared" ref="D72" si="12">ROUND(C72*$E$12/12,3)</f>
        <v>2.3319999999999999</v>
      </c>
      <c r="E72" s="56">
        <f t="shared" ref="E72:E73" si="13">PPMT($E$12/12,B72,$E$7,-$E$10,$E$11,0)</f>
        <v>399.25746909911891</v>
      </c>
      <c r="F72" s="56">
        <f t="shared" si="2"/>
        <v>401.59</v>
      </c>
      <c r="G72" s="56">
        <f t="shared" ref="G72:G73" si="14">ROUND(C72-E72,3)</f>
        <v>400.423</v>
      </c>
    </row>
    <row r="73" spans="1:7" x14ac:dyDescent="0.3">
      <c r="A73" s="54">
        <f t="shared" si="3"/>
        <v>45931</v>
      </c>
      <c r="B73" s="55">
        <v>58</v>
      </c>
      <c r="C73" s="26">
        <f t="shared" si="11"/>
        <v>400.423</v>
      </c>
      <c r="D73" s="56">
        <f>ROUND(C73*$E$12/12,3)*21/31</f>
        <v>0.79122580645161289</v>
      </c>
      <c r="E73" s="56">
        <f t="shared" si="13"/>
        <v>400.42197005065799</v>
      </c>
      <c r="F73" s="56">
        <f>D73+E73</f>
        <v>401.21319585710961</v>
      </c>
      <c r="G73" s="56">
        <f t="shared" si="14"/>
        <v>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H6" sqref="H6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43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32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15601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15601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45169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8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15601</v>
      </c>
      <c r="D16" s="56">
        <f>ROUND(C16*$E$12/12,3)</f>
        <v>45.503</v>
      </c>
      <c r="E16" s="56">
        <f>PPMT($E$12/12,B16,$E$7,-$E$10,$E$11,0)</f>
        <v>465.84377493221098</v>
      </c>
      <c r="F16" s="56">
        <f>ROUND(PMT($E$12/12,E7,-E10,E11),3)</f>
        <v>511.34699999999998</v>
      </c>
      <c r="G16" s="56">
        <f>ROUND(C16-E16,3)</f>
        <v>15135.156000000001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15135.156000000001</v>
      </c>
      <c r="D17" s="56">
        <f t="shared" ref="D17:D47" si="0">ROUND(C17*$E$12/12,3)</f>
        <v>44.143999999999998</v>
      </c>
      <c r="E17" s="56">
        <f>PPMT($E$12/12,B17,$E$7,-$E$10,$E$11,0)</f>
        <v>467.20248594242992</v>
      </c>
      <c r="F17" s="56">
        <f>F16</f>
        <v>511.34699999999998</v>
      </c>
      <c r="G17" s="56">
        <f>ROUND(C17-E17,3)</f>
        <v>14667.954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47" si="1">G17</f>
        <v>14667.954</v>
      </c>
      <c r="D18" s="56">
        <f t="shared" si="0"/>
        <v>42.781999999999996</v>
      </c>
      <c r="E18" s="56">
        <f>PPMT($E$12/12,B18,$E$7,-$E$10,$E$11,0)</f>
        <v>468.56515985976199</v>
      </c>
      <c r="F18" s="56">
        <f t="shared" ref="F18:F47" si="2">F17</f>
        <v>511.34699999999998</v>
      </c>
      <c r="G18" s="56">
        <f>ROUND(C18-E18,3)</f>
        <v>14199.388999999999</v>
      </c>
      <c r="K18" s="41"/>
      <c r="L18" s="41"/>
      <c r="M18" s="43"/>
    </row>
    <row r="19" spans="1:13" x14ac:dyDescent="0.3">
      <c r="A19" s="54">
        <f t="shared" ref="A19:A47" si="3">EDATE(A18,1)</f>
        <v>44287</v>
      </c>
      <c r="B19" s="55">
        <v>4</v>
      </c>
      <c r="C19" s="26">
        <f t="shared" si="1"/>
        <v>14199.388999999999</v>
      </c>
      <c r="D19" s="56">
        <f t="shared" si="0"/>
        <v>41.414999999999999</v>
      </c>
      <c r="E19" s="56">
        <f t="shared" ref="E19" si="4">PPMT($E$12/12,B19,$E$7,-$E$10,$E$11,0)</f>
        <v>469.93180824268632</v>
      </c>
      <c r="F19" s="56">
        <f t="shared" si="2"/>
        <v>511.34699999999998</v>
      </c>
      <c r="G19" s="56">
        <f t="shared" ref="G19:G47" si="5">ROUND(C19-E19,3)</f>
        <v>13729.457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13729.457</v>
      </c>
      <c r="D20" s="56">
        <f t="shared" si="0"/>
        <v>40.043999999999997</v>
      </c>
      <c r="E20" s="56">
        <f>PPMT($E$12/12,B20,$E$7,-$E$10,$E$11,0)</f>
        <v>471.30244268339419</v>
      </c>
      <c r="F20" s="56">
        <f t="shared" si="2"/>
        <v>511.34699999999998</v>
      </c>
      <c r="G20" s="56">
        <f t="shared" si="5"/>
        <v>13258.155000000001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13258.155000000001</v>
      </c>
      <c r="D21" s="56">
        <f t="shared" si="0"/>
        <v>38.67</v>
      </c>
      <c r="E21" s="56">
        <f t="shared" ref="E21:E47" si="6">PPMT($E$12/12,B21,$E$7,-$E$10,$E$11,0)</f>
        <v>472.67707480788744</v>
      </c>
      <c r="F21" s="56">
        <f t="shared" si="2"/>
        <v>511.34699999999998</v>
      </c>
      <c r="G21" s="56">
        <f t="shared" si="5"/>
        <v>12785.477999999999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12785.477999999999</v>
      </c>
      <c r="D22" s="56">
        <f t="shared" si="0"/>
        <v>37.290999999999997</v>
      </c>
      <c r="E22" s="56">
        <f t="shared" si="6"/>
        <v>474.05571627607708</v>
      </c>
      <c r="F22" s="56">
        <f t="shared" si="2"/>
        <v>511.34699999999998</v>
      </c>
      <c r="G22" s="56">
        <f t="shared" si="5"/>
        <v>12311.422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12311.422</v>
      </c>
      <c r="D23" s="56">
        <f t="shared" si="0"/>
        <v>35.908000000000001</v>
      </c>
      <c r="E23" s="56">
        <f t="shared" si="6"/>
        <v>475.43837878188231</v>
      </c>
      <c r="F23" s="56">
        <f t="shared" si="2"/>
        <v>511.34699999999998</v>
      </c>
      <c r="G23" s="56">
        <f t="shared" si="5"/>
        <v>11835.984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11835.984</v>
      </c>
      <c r="D24" s="56">
        <f t="shared" si="0"/>
        <v>34.521999999999998</v>
      </c>
      <c r="E24" s="56">
        <f t="shared" si="6"/>
        <v>476.82507405332939</v>
      </c>
      <c r="F24" s="56">
        <f t="shared" si="2"/>
        <v>511.34699999999998</v>
      </c>
      <c r="G24" s="56">
        <f t="shared" si="5"/>
        <v>11359.159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11359.159</v>
      </c>
      <c r="D25" s="56">
        <f t="shared" si="0"/>
        <v>33.131</v>
      </c>
      <c r="E25" s="56">
        <f t="shared" si="6"/>
        <v>478.21581385265165</v>
      </c>
      <c r="F25" s="56">
        <f t="shared" si="2"/>
        <v>511.34699999999998</v>
      </c>
      <c r="G25" s="56">
        <f t="shared" si="5"/>
        <v>10880.942999999999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10880.942999999999</v>
      </c>
      <c r="D26" s="56">
        <f t="shared" si="0"/>
        <v>31.736000000000001</v>
      </c>
      <c r="E26" s="56">
        <f t="shared" si="6"/>
        <v>479.61060997638862</v>
      </c>
      <c r="F26" s="56">
        <f t="shared" si="2"/>
        <v>511.34699999999998</v>
      </c>
      <c r="G26" s="56">
        <f t="shared" si="5"/>
        <v>10401.332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10401.332</v>
      </c>
      <c r="D27" s="56">
        <f t="shared" si="0"/>
        <v>30.337</v>
      </c>
      <c r="E27" s="56">
        <f t="shared" si="6"/>
        <v>481.00947425548634</v>
      </c>
      <c r="F27" s="56">
        <f t="shared" si="2"/>
        <v>511.34699999999998</v>
      </c>
      <c r="G27" s="56">
        <f t="shared" si="5"/>
        <v>9920.3230000000003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9920.3230000000003</v>
      </c>
      <c r="D28" s="56">
        <f t="shared" si="0"/>
        <v>28.934000000000001</v>
      </c>
      <c r="E28" s="56">
        <f t="shared" si="6"/>
        <v>482.41241855539823</v>
      </c>
      <c r="F28" s="56">
        <f t="shared" si="2"/>
        <v>511.34699999999998</v>
      </c>
      <c r="G28" s="56">
        <f t="shared" si="5"/>
        <v>9437.9110000000001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9437.9110000000001</v>
      </c>
      <c r="D29" s="56">
        <f t="shared" si="0"/>
        <v>27.527000000000001</v>
      </c>
      <c r="E29" s="56">
        <f t="shared" si="6"/>
        <v>483.81945477618484</v>
      </c>
      <c r="F29" s="56">
        <f t="shared" si="2"/>
        <v>511.34699999999998</v>
      </c>
      <c r="G29" s="56">
        <f t="shared" si="5"/>
        <v>8954.0920000000006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8954.0920000000006</v>
      </c>
      <c r="D30" s="56">
        <f t="shared" si="0"/>
        <v>26.116</v>
      </c>
      <c r="E30" s="56">
        <f t="shared" si="6"/>
        <v>485.23059485261535</v>
      </c>
      <c r="F30" s="56">
        <f t="shared" si="2"/>
        <v>511.34699999999998</v>
      </c>
      <c r="G30" s="56">
        <f t="shared" si="5"/>
        <v>8468.8610000000008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8468.8610000000008</v>
      </c>
      <c r="D31" s="56">
        <f t="shared" si="0"/>
        <v>24.701000000000001</v>
      </c>
      <c r="E31" s="56">
        <f t="shared" si="6"/>
        <v>486.64585075426885</v>
      </c>
      <c r="F31" s="56">
        <f t="shared" si="2"/>
        <v>511.34699999999998</v>
      </c>
      <c r="G31" s="56">
        <f t="shared" si="5"/>
        <v>7982.2150000000001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7982.2150000000001</v>
      </c>
      <c r="D32" s="56">
        <f t="shared" si="0"/>
        <v>23.280999999999999</v>
      </c>
      <c r="E32" s="56">
        <f t="shared" si="6"/>
        <v>488.06523448563541</v>
      </c>
      <c r="F32" s="56">
        <f t="shared" si="2"/>
        <v>511.34699999999998</v>
      </c>
      <c r="G32" s="56">
        <f t="shared" si="5"/>
        <v>7494.15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7494.15</v>
      </c>
      <c r="D33" s="56">
        <f t="shared" si="0"/>
        <v>21.858000000000001</v>
      </c>
      <c r="E33" s="56">
        <f t="shared" si="6"/>
        <v>489.48875808621852</v>
      </c>
      <c r="F33" s="56">
        <f t="shared" si="2"/>
        <v>511.34699999999998</v>
      </c>
      <c r="G33" s="56">
        <f t="shared" si="5"/>
        <v>7004.6610000000001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7004.6610000000001</v>
      </c>
      <c r="D34" s="56">
        <f t="shared" si="0"/>
        <v>20.43</v>
      </c>
      <c r="E34" s="56">
        <f t="shared" si="6"/>
        <v>490.91643363063667</v>
      </c>
      <c r="F34" s="56">
        <f t="shared" si="2"/>
        <v>511.34699999999998</v>
      </c>
      <c r="G34" s="56">
        <f t="shared" si="5"/>
        <v>6513.7449999999999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6513.7449999999999</v>
      </c>
      <c r="D35" s="56">
        <f t="shared" si="0"/>
        <v>18.998000000000001</v>
      </c>
      <c r="E35" s="56">
        <f t="shared" si="6"/>
        <v>492.34827322872599</v>
      </c>
      <c r="F35" s="56">
        <f t="shared" si="2"/>
        <v>511.34699999999998</v>
      </c>
      <c r="G35" s="56">
        <f t="shared" si="5"/>
        <v>6021.3969999999999</v>
      </c>
    </row>
    <row r="36" spans="1:7" x14ac:dyDescent="0.3">
      <c r="A36" s="54">
        <f t="shared" si="3"/>
        <v>44805</v>
      </c>
      <c r="B36" s="55">
        <v>21</v>
      </c>
      <c r="C36" s="26">
        <f t="shared" si="1"/>
        <v>6021.3969999999999</v>
      </c>
      <c r="D36" s="56">
        <f t="shared" si="0"/>
        <v>17.562000000000001</v>
      </c>
      <c r="E36" s="56">
        <f t="shared" si="6"/>
        <v>493.78428902564315</v>
      </c>
      <c r="F36" s="56">
        <f t="shared" si="2"/>
        <v>511.34699999999998</v>
      </c>
      <c r="G36" s="56">
        <f t="shared" si="5"/>
        <v>5527.6130000000003</v>
      </c>
    </row>
    <row r="37" spans="1:7" x14ac:dyDescent="0.3">
      <c r="A37" s="54">
        <f t="shared" si="3"/>
        <v>44835</v>
      </c>
      <c r="B37" s="55">
        <v>22</v>
      </c>
      <c r="C37" s="26">
        <f t="shared" si="1"/>
        <v>5527.6130000000003</v>
      </c>
      <c r="D37" s="56">
        <f t="shared" si="0"/>
        <v>16.122</v>
      </c>
      <c r="E37" s="56">
        <f t="shared" si="6"/>
        <v>495.22449320196785</v>
      </c>
      <c r="F37" s="56">
        <f t="shared" si="2"/>
        <v>511.34699999999998</v>
      </c>
      <c r="G37" s="56">
        <f t="shared" si="5"/>
        <v>5032.3890000000001</v>
      </c>
    </row>
    <row r="38" spans="1:7" x14ac:dyDescent="0.3">
      <c r="A38" s="54">
        <f t="shared" si="3"/>
        <v>44866</v>
      </c>
      <c r="B38" s="55">
        <v>23</v>
      </c>
      <c r="C38" s="26">
        <f t="shared" si="1"/>
        <v>5032.3890000000001</v>
      </c>
      <c r="D38" s="56">
        <f t="shared" si="0"/>
        <v>14.678000000000001</v>
      </c>
      <c r="E38" s="56">
        <f t="shared" si="6"/>
        <v>496.66889797380702</v>
      </c>
      <c r="F38" s="56">
        <f t="shared" si="2"/>
        <v>511.34699999999998</v>
      </c>
      <c r="G38" s="56">
        <f t="shared" si="5"/>
        <v>4535.72</v>
      </c>
    </row>
    <row r="39" spans="1:7" x14ac:dyDescent="0.3">
      <c r="A39" s="54">
        <f t="shared" si="3"/>
        <v>44896</v>
      </c>
      <c r="B39" s="55">
        <v>24</v>
      </c>
      <c r="C39" s="26">
        <f t="shared" si="1"/>
        <v>4535.72</v>
      </c>
      <c r="D39" s="56">
        <f t="shared" si="0"/>
        <v>13.228999999999999</v>
      </c>
      <c r="E39" s="56">
        <f t="shared" si="6"/>
        <v>498.11751559289723</v>
      </c>
      <c r="F39" s="56">
        <f t="shared" si="2"/>
        <v>511.34699999999998</v>
      </c>
      <c r="G39" s="56">
        <f t="shared" si="5"/>
        <v>4037.6019999999999</v>
      </c>
    </row>
    <row r="40" spans="1:7" x14ac:dyDescent="0.3">
      <c r="A40" s="54">
        <f t="shared" si="3"/>
        <v>44927</v>
      </c>
      <c r="B40" s="55">
        <v>25</v>
      </c>
      <c r="C40" s="26">
        <f t="shared" si="1"/>
        <v>4037.6019999999999</v>
      </c>
      <c r="D40" s="56">
        <f t="shared" si="0"/>
        <v>11.776</v>
      </c>
      <c r="E40" s="56">
        <f t="shared" si="6"/>
        <v>499.57035834670984</v>
      </c>
      <c r="F40" s="56">
        <f t="shared" si="2"/>
        <v>511.34699999999998</v>
      </c>
      <c r="G40" s="56">
        <f t="shared" si="5"/>
        <v>3538.0320000000002</v>
      </c>
    </row>
    <row r="41" spans="1:7" x14ac:dyDescent="0.3">
      <c r="A41" s="54">
        <f t="shared" si="3"/>
        <v>44958</v>
      </c>
      <c r="B41" s="55">
        <v>26</v>
      </c>
      <c r="C41" s="26">
        <f t="shared" si="1"/>
        <v>3538.0320000000002</v>
      </c>
      <c r="D41" s="56">
        <f t="shared" si="0"/>
        <v>10.319000000000001</v>
      </c>
      <c r="E41" s="56">
        <f t="shared" si="6"/>
        <v>501.02743855855448</v>
      </c>
      <c r="F41" s="56">
        <f t="shared" si="2"/>
        <v>511.34699999999998</v>
      </c>
      <c r="G41" s="56">
        <f t="shared" si="5"/>
        <v>3037.0050000000001</v>
      </c>
    </row>
    <row r="42" spans="1:7" x14ac:dyDescent="0.3">
      <c r="A42" s="54">
        <f t="shared" si="3"/>
        <v>44986</v>
      </c>
      <c r="B42" s="55">
        <v>27</v>
      </c>
      <c r="C42" s="26">
        <f t="shared" si="1"/>
        <v>3037.0050000000001</v>
      </c>
      <c r="D42" s="56">
        <f t="shared" si="0"/>
        <v>8.8580000000000005</v>
      </c>
      <c r="E42" s="56">
        <f t="shared" si="6"/>
        <v>502.48876858768352</v>
      </c>
      <c r="F42" s="56">
        <f t="shared" si="2"/>
        <v>511.34699999999998</v>
      </c>
      <c r="G42" s="56">
        <f t="shared" si="5"/>
        <v>2534.5160000000001</v>
      </c>
    </row>
    <row r="43" spans="1:7" x14ac:dyDescent="0.3">
      <c r="A43" s="54">
        <f t="shared" si="3"/>
        <v>45017</v>
      </c>
      <c r="B43" s="55">
        <v>28</v>
      </c>
      <c r="C43" s="26">
        <f t="shared" si="1"/>
        <v>2534.5160000000001</v>
      </c>
      <c r="D43" s="56">
        <f t="shared" si="0"/>
        <v>7.3920000000000003</v>
      </c>
      <c r="E43" s="56">
        <f t="shared" si="6"/>
        <v>503.95436082939761</v>
      </c>
      <c r="F43" s="56">
        <f t="shared" si="2"/>
        <v>511.34699999999998</v>
      </c>
      <c r="G43" s="56">
        <f t="shared" si="5"/>
        <v>2030.5619999999999</v>
      </c>
    </row>
    <row r="44" spans="1:7" x14ac:dyDescent="0.3">
      <c r="A44" s="54">
        <f t="shared" si="3"/>
        <v>45047</v>
      </c>
      <c r="B44" s="55">
        <v>29</v>
      </c>
      <c r="C44" s="26">
        <f t="shared" si="1"/>
        <v>2030.5619999999999</v>
      </c>
      <c r="D44" s="56">
        <f t="shared" si="0"/>
        <v>5.9219999999999997</v>
      </c>
      <c r="E44" s="56">
        <f t="shared" si="6"/>
        <v>505.4242277151501</v>
      </c>
      <c r="F44" s="56">
        <f t="shared" si="2"/>
        <v>511.34699999999998</v>
      </c>
      <c r="G44" s="56">
        <f t="shared" si="5"/>
        <v>1525.1379999999999</v>
      </c>
    </row>
    <row r="45" spans="1:7" x14ac:dyDescent="0.3">
      <c r="A45" s="54">
        <f t="shared" si="3"/>
        <v>45078</v>
      </c>
      <c r="B45" s="55">
        <v>30</v>
      </c>
      <c r="C45" s="26">
        <f t="shared" si="1"/>
        <v>1525.1379999999999</v>
      </c>
      <c r="D45" s="56">
        <f t="shared" si="0"/>
        <v>4.4480000000000004</v>
      </c>
      <c r="E45" s="56">
        <f t="shared" si="6"/>
        <v>506.89838171265257</v>
      </c>
      <c r="F45" s="56">
        <f t="shared" si="2"/>
        <v>511.34699999999998</v>
      </c>
      <c r="G45" s="56">
        <f t="shared" si="5"/>
        <v>1018.24</v>
      </c>
    </row>
    <row r="46" spans="1:7" x14ac:dyDescent="0.3">
      <c r="A46" s="54">
        <f t="shared" si="3"/>
        <v>45108</v>
      </c>
      <c r="B46" s="55">
        <v>31</v>
      </c>
      <c r="C46" s="26">
        <f t="shared" si="1"/>
        <v>1018.24</v>
      </c>
      <c r="D46" s="56">
        <f t="shared" si="0"/>
        <v>2.97</v>
      </c>
      <c r="E46" s="56">
        <f t="shared" si="6"/>
        <v>508.37683532598112</v>
      </c>
      <c r="F46" s="56">
        <f t="shared" si="2"/>
        <v>511.34699999999998</v>
      </c>
      <c r="G46" s="56">
        <f t="shared" si="5"/>
        <v>509.863</v>
      </c>
    </row>
    <row r="47" spans="1:7" x14ac:dyDescent="0.3">
      <c r="A47" s="54">
        <f t="shared" si="3"/>
        <v>45139</v>
      </c>
      <c r="B47" s="55">
        <v>32</v>
      </c>
      <c r="C47" s="26">
        <f t="shared" si="1"/>
        <v>509.863</v>
      </c>
      <c r="D47" s="56">
        <f t="shared" si="0"/>
        <v>1.4870000000000001</v>
      </c>
      <c r="E47" s="56">
        <f t="shared" si="6"/>
        <v>509.85960109568185</v>
      </c>
      <c r="F47" s="56">
        <f t="shared" si="2"/>
        <v>511.34699999999998</v>
      </c>
      <c r="G47" s="56">
        <f t="shared" si="5"/>
        <v>3.0000000000000001E-3</v>
      </c>
    </row>
    <row r="48" spans="1:7" x14ac:dyDescent="0.3">
      <c r="A48" s="54"/>
      <c r="B48" s="55"/>
      <c r="C48" s="26"/>
      <c r="D48" s="56"/>
      <c r="E48" s="56"/>
      <c r="F48" s="56"/>
      <c r="G48" s="56"/>
    </row>
    <row r="49" spans="1:7" x14ac:dyDescent="0.3">
      <c r="A49" s="54"/>
      <c r="B49" s="55"/>
      <c r="C49" s="26"/>
      <c r="D49" s="56"/>
      <c r="E49" s="56"/>
      <c r="F49" s="56"/>
      <c r="G49" s="56"/>
    </row>
    <row r="50" spans="1:7" x14ac:dyDescent="0.3">
      <c r="A50" s="54"/>
      <c r="B50" s="55"/>
      <c r="C50" s="26"/>
      <c r="D50" s="56"/>
      <c r="E50" s="56"/>
      <c r="F50" s="56"/>
      <c r="G50" s="56"/>
    </row>
    <row r="51" spans="1:7" x14ac:dyDescent="0.3">
      <c r="A51" s="54"/>
      <c r="B51" s="55"/>
      <c r="C51" s="26"/>
      <c r="D51" s="56"/>
      <c r="E51" s="56"/>
      <c r="F51" s="56"/>
      <c r="G51" s="56"/>
    </row>
    <row r="52" spans="1:7" x14ac:dyDescent="0.3">
      <c r="A52" s="54"/>
      <c r="B52" s="55"/>
      <c r="C52" s="26"/>
      <c r="D52" s="56"/>
      <c r="E52" s="56"/>
      <c r="F52" s="56"/>
      <c r="G52" s="56"/>
    </row>
    <row r="53" spans="1:7" x14ac:dyDescent="0.3">
      <c r="A53" s="54"/>
      <c r="B53" s="55"/>
      <c r="C53" s="26"/>
      <c r="D53" s="56"/>
      <c r="E53" s="56"/>
      <c r="F53" s="56"/>
      <c r="G53" s="56"/>
    </row>
    <row r="54" spans="1:7" x14ac:dyDescent="0.3">
      <c r="A54" s="54"/>
      <c r="B54" s="55"/>
      <c r="C54" s="26"/>
      <c r="D54" s="56"/>
      <c r="E54" s="56"/>
      <c r="F54" s="56"/>
      <c r="G54" s="56"/>
    </row>
    <row r="55" spans="1:7" x14ac:dyDescent="0.3">
      <c r="A55" s="54"/>
      <c r="B55" s="55"/>
      <c r="C55" s="26"/>
      <c r="D55" s="56"/>
      <c r="E55" s="56"/>
      <c r="F55" s="56"/>
      <c r="G55" s="56"/>
    </row>
    <row r="56" spans="1:7" x14ac:dyDescent="0.3">
      <c r="A56" s="54"/>
      <c r="B56" s="55"/>
      <c r="C56" s="26"/>
      <c r="D56" s="56"/>
      <c r="E56" s="56"/>
      <c r="F56" s="56"/>
      <c r="G56" s="56"/>
    </row>
    <row r="57" spans="1:7" x14ac:dyDescent="0.3">
      <c r="A57" s="54"/>
      <c r="B57" s="55"/>
      <c r="C57" s="26"/>
      <c r="D57" s="56"/>
      <c r="E57" s="56"/>
      <c r="F57" s="56"/>
      <c r="G57" s="56"/>
    </row>
    <row r="58" spans="1:7" x14ac:dyDescent="0.3">
      <c r="A58" s="54"/>
      <c r="B58" s="55"/>
      <c r="C58" s="26"/>
      <c r="D58" s="56"/>
      <c r="E58" s="56"/>
      <c r="F58" s="56"/>
      <c r="G58" s="56"/>
    </row>
    <row r="59" spans="1:7" x14ac:dyDescent="0.3">
      <c r="A59" s="54"/>
      <c r="B59" s="55"/>
      <c r="C59" s="26"/>
      <c r="D59" s="56"/>
      <c r="E59" s="56"/>
      <c r="F59" s="56"/>
      <c r="G59" s="56"/>
    </row>
    <row r="60" spans="1:7" x14ac:dyDescent="0.3">
      <c r="A60" s="54"/>
      <c r="B60" s="55"/>
      <c r="C60" s="26"/>
      <c r="D60" s="56"/>
      <c r="E60" s="56"/>
      <c r="F60" s="56"/>
      <c r="G60" s="56"/>
    </row>
    <row r="61" spans="1:7" x14ac:dyDescent="0.3">
      <c r="A61" s="54"/>
      <c r="B61" s="55"/>
      <c r="C61" s="26"/>
      <c r="D61" s="56"/>
      <c r="E61" s="56"/>
      <c r="F61" s="56"/>
      <c r="G61" s="56"/>
    </row>
    <row r="62" spans="1:7" x14ac:dyDescent="0.3">
      <c r="A62" s="54"/>
      <c r="B62" s="55"/>
      <c r="C62" s="26"/>
      <c r="D62" s="56"/>
      <c r="E62" s="56"/>
      <c r="F62" s="56"/>
      <c r="G62" s="56"/>
    </row>
    <row r="63" spans="1:7" x14ac:dyDescent="0.3">
      <c r="A63" s="54"/>
      <c r="B63" s="55"/>
      <c r="C63" s="26"/>
      <c r="D63" s="56"/>
      <c r="E63" s="56"/>
      <c r="F63" s="56"/>
      <c r="G63" s="56"/>
    </row>
    <row r="64" spans="1:7" x14ac:dyDescent="0.3">
      <c r="A64" s="54"/>
      <c r="B64" s="55"/>
      <c r="C64" s="26"/>
      <c r="D64" s="56"/>
      <c r="E64" s="56"/>
      <c r="F64" s="56"/>
      <c r="G64" s="56"/>
    </row>
    <row r="65" spans="1:7" x14ac:dyDescent="0.3">
      <c r="A65" s="54"/>
      <c r="B65" s="55"/>
      <c r="C65" s="26"/>
      <c r="D65" s="56"/>
      <c r="E65" s="56"/>
      <c r="F65" s="56"/>
      <c r="G65" s="56"/>
    </row>
    <row r="66" spans="1:7" x14ac:dyDescent="0.3">
      <c r="A66" s="54"/>
      <c r="B66" s="55"/>
      <c r="C66" s="26"/>
      <c r="D66" s="56"/>
      <c r="E66" s="56"/>
      <c r="F66" s="56"/>
      <c r="G66" s="56"/>
    </row>
    <row r="67" spans="1:7" x14ac:dyDescent="0.3">
      <c r="A67" s="54"/>
      <c r="B67" s="55"/>
      <c r="C67" s="26"/>
      <c r="D67" s="56"/>
      <c r="E67" s="56"/>
      <c r="F67" s="56"/>
      <c r="G67" s="56"/>
    </row>
    <row r="68" spans="1:7" x14ac:dyDescent="0.3">
      <c r="A68" s="54"/>
      <c r="B68" s="55"/>
      <c r="C68" s="26"/>
      <c r="D68" s="56"/>
      <c r="E68" s="56"/>
      <c r="F68" s="56"/>
      <c r="G68" s="56"/>
    </row>
    <row r="69" spans="1:7" x14ac:dyDescent="0.3">
      <c r="A69" s="54"/>
      <c r="B69" s="55"/>
      <c r="C69" s="26"/>
      <c r="D69" s="56"/>
      <c r="E69" s="56"/>
      <c r="F69" s="56"/>
      <c r="G69" s="56"/>
    </row>
    <row r="70" spans="1:7" x14ac:dyDescent="0.3">
      <c r="A70" s="54"/>
      <c r="B70" s="55"/>
      <c r="C70" s="26"/>
      <c r="D70" s="56"/>
      <c r="E70" s="56"/>
      <c r="F70" s="56"/>
      <c r="G70" s="56"/>
    </row>
    <row r="71" spans="1:7" x14ac:dyDescent="0.3">
      <c r="A71" s="54"/>
      <c r="B71" s="55"/>
      <c r="C71" s="26"/>
      <c r="D71" s="56"/>
      <c r="E71" s="56"/>
      <c r="F71" s="56"/>
      <c r="G71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H6" sqref="H6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44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51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3903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3903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45747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8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3903</v>
      </c>
      <c r="D16" s="56">
        <f>ROUND(C16*$E$12/12,3)</f>
        <v>11.384</v>
      </c>
      <c r="E16" s="56">
        <f>PPMT($E$12/12,B16,$E$7,-$E$10,$E$11,0)</f>
        <v>71.089941878932464</v>
      </c>
      <c r="F16" s="56">
        <f>ROUND(PMT($E$12/12,E7,-E10,E11),3)</f>
        <v>82.474000000000004</v>
      </c>
      <c r="G16" s="56">
        <f>ROUND(C16-E16,3)</f>
        <v>3831.91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3831.91</v>
      </c>
      <c r="D17" s="56">
        <f t="shared" ref="D17:D50" si="0">ROUND(C17*$E$12/12,3)</f>
        <v>11.176</v>
      </c>
      <c r="E17" s="56">
        <f>PPMT($E$12/12,B17,$E$7,-$E$10,$E$11,0)</f>
        <v>71.29728754274602</v>
      </c>
      <c r="F17" s="56">
        <f>F16</f>
        <v>82.474000000000004</v>
      </c>
      <c r="G17" s="56">
        <f>ROUND(C17-E17,3)</f>
        <v>3760.6129999999998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50" si="1">G17</f>
        <v>3760.6129999999998</v>
      </c>
      <c r="D18" s="56">
        <f t="shared" si="0"/>
        <v>10.968</v>
      </c>
      <c r="E18" s="56">
        <f>PPMT($E$12/12,B18,$E$7,-$E$10,$E$11,0)</f>
        <v>71.505237964745703</v>
      </c>
      <c r="F18" s="56">
        <f t="shared" ref="F18:F66" si="2">F17</f>
        <v>82.474000000000004</v>
      </c>
      <c r="G18" s="56">
        <f>ROUND(C18-E18,3)</f>
        <v>3689.1080000000002</v>
      </c>
      <c r="K18" s="41"/>
      <c r="L18" s="41"/>
      <c r="M18" s="43"/>
    </row>
    <row r="19" spans="1:13" x14ac:dyDescent="0.3">
      <c r="A19" s="54">
        <f t="shared" ref="A19:A66" si="3">EDATE(A18,1)</f>
        <v>44287</v>
      </c>
      <c r="B19" s="55">
        <v>4</v>
      </c>
      <c r="C19" s="26">
        <f t="shared" si="1"/>
        <v>3689.1080000000002</v>
      </c>
      <c r="D19" s="56">
        <f t="shared" si="0"/>
        <v>10.76</v>
      </c>
      <c r="E19" s="56">
        <f t="shared" ref="E19" si="4">PPMT($E$12/12,B19,$E$7,-$E$10,$E$11,0)</f>
        <v>71.713794908809547</v>
      </c>
      <c r="F19" s="56">
        <f t="shared" si="2"/>
        <v>82.474000000000004</v>
      </c>
      <c r="G19" s="56">
        <f t="shared" ref="G19:G48" si="5">ROUND(C19-E19,3)</f>
        <v>3617.3939999999998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3617.3939999999998</v>
      </c>
      <c r="D20" s="56">
        <f t="shared" si="0"/>
        <v>10.551</v>
      </c>
      <c r="E20" s="56">
        <f>PPMT($E$12/12,B20,$E$7,-$E$10,$E$11,0)</f>
        <v>71.922960143960239</v>
      </c>
      <c r="F20" s="56">
        <f t="shared" si="2"/>
        <v>82.474000000000004</v>
      </c>
      <c r="G20" s="56">
        <f t="shared" si="5"/>
        <v>3545.471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3545.471</v>
      </c>
      <c r="D21" s="56">
        <f t="shared" si="0"/>
        <v>10.340999999999999</v>
      </c>
      <c r="E21" s="56">
        <f t="shared" ref="E21:E50" si="6">PPMT($E$12/12,B21,$E$7,-$E$10,$E$11,0)</f>
        <v>72.132735444380117</v>
      </c>
      <c r="F21" s="56">
        <f t="shared" si="2"/>
        <v>82.474000000000004</v>
      </c>
      <c r="G21" s="56">
        <f t="shared" si="5"/>
        <v>3473.3380000000002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3473.3380000000002</v>
      </c>
      <c r="D22" s="56">
        <f t="shared" si="0"/>
        <v>10.131</v>
      </c>
      <c r="E22" s="56">
        <f t="shared" si="6"/>
        <v>72.34312258942623</v>
      </c>
      <c r="F22" s="56">
        <f t="shared" si="2"/>
        <v>82.474000000000004</v>
      </c>
      <c r="G22" s="56">
        <f t="shared" si="5"/>
        <v>3400.9949999999999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3400.9949999999999</v>
      </c>
      <c r="D23" s="56">
        <f t="shared" si="0"/>
        <v>9.92</v>
      </c>
      <c r="E23" s="56">
        <f t="shared" si="6"/>
        <v>72.554123363645388</v>
      </c>
      <c r="F23" s="56">
        <f t="shared" si="2"/>
        <v>82.474000000000004</v>
      </c>
      <c r="G23" s="56">
        <f t="shared" si="5"/>
        <v>3328.4409999999998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3328.4409999999998</v>
      </c>
      <c r="D24" s="56">
        <f t="shared" si="0"/>
        <v>9.7080000000000002</v>
      </c>
      <c r="E24" s="56">
        <f t="shared" si="6"/>
        <v>72.765739556789356</v>
      </c>
      <c r="F24" s="56">
        <f t="shared" si="2"/>
        <v>82.474000000000004</v>
      </c>
      <c r="G24" s="56">
        <f t="shared" si="5"/>
        <v>3255.6750000000002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3255.6750000000002</v>
      </c>
      <c r="D25" s="56">
        <f t="shared" si="0"/>
        <v>9.4960000000000004</v>
      </c>
      <c r="E25" s="56">
        <f t="shared" si="6"/>
        <v>72.977972963829998</v>
      </c>
      <c r="F25" s="56">
        <f t="shared" si="2"/>
        <v>82.474000000000004</v>
      </c>
      <c r="G25" s="56">
        <f t="shared" si="5"/>
        <v>3182.6970000000001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3182.6970000000001</v>
      </c>
      <c r="D26" s="56">
        <f t="shared" si="0"/>
        <v>9.2829999999999995</v>
      </c>
      <c r="E26" s="56">
        <f t="shared" si="6"/>
        <v>73.190825384974502</v>
      </c>
      <c r="F26" s="56">
        <f t="shared" si="2"/>
        <v>82.474000000000004</v>
      </c>
      <c r="G26" s="56">
        <f t="shared" si="5"/>
        <v>3109.5059999999999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3109.5059999999999</v>
      </c>
      <c r="D27" s="56">
        <f t="shared" si="0"/>
        <v>9.0690000000000008</v>
      </c>
      <c r="E27" s="56">
        <f t="shared" si="6"/>
        <v>73.404298625680667</v>
      </c>
      <c r="F27" s="56">
        <f t="shared" si="2"/>
        <v>82.474000000000004</v>
      </c>
      <c r="G27" s="56">
        <f t="shared" si="5"/>
        <v>3036.1019999999999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3036.1019999999999</v>
      </c>
      <c r="D28" s="56">
        <f t="shared" si="0"/>
        <v>8.8550000000000004</v>
      </c>
      <c r="E28" s="56">
        <f t="shared" si="6"/>
        <v>73.618394496672238</v>
      </c>
      <c r="F28" s="56">
        <f t="shared" si="2"/>
        <v>82.474000000000004</v>
      </c>
      <c r="G28" s="56">
        <f t="shared" si="5"/>
        <v>2962.4839999999999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2962.4839999999999</v>
      </c>
      <c r="D29" s="56">
        <f t="shared" si="0"/>
        <v>8.641</v>
      </c>
      <c r="E29" s="56">
        <f t="shared" si="6"/>
        <v>73.833114813954197</v>
      </c>
      <c r="F29" s="56">
        <f t="shared" si="2"/>
        <v>82.474000000000004</v>
      </c>
      <c r="G29" s="56">
        <f t="shared" si="5"/>
        <v>2888.6509999999998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2888.6509999999998</v>
      </c>
      <c r="D30" s="56">
        <f t="shared" si="0"/>
        <v>8.4250000000000007</v>
      </c>
      <c r="E30" s="56">
        <f t="shared" si="6"/>
        <v>74.048461398828238</v>
      </c>
      <c r="F30" s="56">
        <f t="shared" si="2"/>
        <v>82.474000000000004</v>
      </c>
      <c r="G30" s="56">
        <f t="shared" si="5"/>
        <v>2814.6030000000001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2814.6030000000001</v>
      </c>
      <c r="D31" s="56">
        <f t="shared" si="0"/>
        <v>8.2089999999999996</v>
      </c>
      <c r="E31" s="56">
        <f t="shared" si="6"/>
        <v>74.264436077908158</v>
      </c>
      <c r="F31" s="56">
        <f t="shared" si="2"/>
        <v>82.474000000000004</v>
      </c>
      <c r="G31" s="56">
        <f t="shared" si="5"/>
        <v>2740.3389999999999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2740.3389999999999</v>
      </c>
      <c r="D32" s="56">
        <f t="shared" si="0"/>
        <v>7.9930000000000003</v>
      </c>
      <c r="E32" s="56">
        <f t="shared" si="6"/>
        <v>74.481040683135376</v>
      </c>
      <c r="F32" s="56">
        <f t="shared" si="2"/>
        <v>82.474000000000004</v>
      </c>
      <c r="G32" s="56">
        <f t="shared" si="5"/>
        <v>2665.8580000000002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2665.8580000000002</v>
      </c>
      <c r="D33" s="56">
        <f t="shared" si="0"/>
        <v>7.7750000000000004</v>
      </c>
      <c r="E33" s="56">
        <f t="shared" si="6"/>
        <v>74.698277051794534</v>
      </c>
      <c r="F33" s="56">
        <f t="shared" si="2"/>
        <v>82.474000000000004</v>
      </c>
      <c r="G33" s="56">
        <f t="shared" si="5"/>
        <v>2591.16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2591.16</v>
      </c>
      <c r="D34" s="56">
        <f t="shared" si="0"/>
        <v>7.5579999999999998</v>
      </c>
      <c r="E34" s="56">
        <f t="shared" si="6"/>
        <v>74.916147026528932</v>
      </c>
      <c r="F34" s="56">
        <f t="shared" si="2"/>
        <v>82.474000000000004</v>
      </c>
      <c r="G34" s="56">
        <f t="shared" si="5"/>
        <v>2516.2440000000001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2516.2440000000001</v>
      </c>
      <c r="D35" s="56">
        <f t="shared" si="0"/>
        <v>7.3390000000000004</v>
      </c>
      <c r="E35" s="56">
        <f t="shared" si="6"/>
        <v>75.134652455356303</v>
      </c>
      <c r="F35" s="56">
        <f t="shared" si="2"/>
        <v>82.474000000000004</v>
      </c>
      <c r="G35" s="56">
        <f t="shared" si="5"/>
        <v>2441.1089999999999</v>
      </c>
    </row>
    <row r="36" spans="1:7" x14ac:dyDescent="0.3">
      <c r="A36" s="54">
        <f t="shared" si="3"/>
        <v>44805</v>
      </c>
      <c r="B36" s="55">
        <v>21</v>
      </c>
      <c r="C36" s="26">
        <f t="shared" si="1"/>
        <v>2441.1089999999999</v>
      </c>
      <c r="D36" s="56">
        <f t="shared" si="0"/>
        <v>7.12</v>
      </c>
      <c r="E36" s="56">
        <f t="shared" si="6"/>
        <v>75.353795191684426</v>
      </c>
      <c r="F36" s="56">
        <f t="shared" si="2"/>
        <v>82.474000000000004</v>
      </c>
      <c r="G36" s="56">
        <f t="shared" si="5"/>
        <v>2365.7550000000001</v>
      </c>
    </row>
    <row r="37" spans="1:7" x14ac:dyDescent="0.3">
      <c r="A37" s="54">
        <f t="shared" si="3"/>
        <v>44835</v>
      </c>
      <c r="B37" s="55">
        <v>22</v>
      </c>
      <c r="C37" s="26">
        <f t="shared" si="1"/>
        <v>2365.7550000000001</v>
      </c>
      <c r="D37" s="56">
        <f t="shared" si="0"/>
        <v>6.9</v>
      </c>
      <c r="E37" s="56">
        <f t="shared" si="6"/>
        <v>75.573577094326836</v>
      </c>
      <c r="F37" s="56">
        <f t="shared" si="2"/>
        <v>82.474000000000004</v>
      </c>
      <c r="G37" s="56">
        <f t="shared" si="5"/>
        <v>2290.181</v>
      </c>
    </row>
    <row r="38" spans="1:7" x14ac:dyDescent="0.3">
      <c r="A38" s="54">
        <f t="shared" si="3"/>
        <v>44866</v>
      </c>
      <c r="B38" s="55">
        <v>23</v>
      </c>
      <c r="C38" s="26">
        <f t="shared" si="1"/>
        <v>2290.181</v>
      </c>
      <c r="D38" s="56">
        <f t="shared" si="0"/>
        <v>6.68</v>
      </c>
      <c r="E38" s="56">
        <f t="shared" si="6"/>
        <v>75.794000027518621</v>
      </c>
      <c r="F38" s="56">
        <f t="shared" si="2"/>
        <v>82.474000000000004</v>
      </c>
      <c r="G38" s="56">
        <f t="shared" si="5"/>
        <v>2214.3870000000002</v>
      </c>
    </row>
    <row r="39" spans="1:7" x14ac:dyDescent="0.3">
      <c r="A39" s="54">
        <f t="shared" si="3"/>
        <v>44896</v>
      </c>
      <c r="B39" s="55">
        <v>24</v>
      </c>
      <c r="C39" s="26">
        <f t="shared" si="1"/>
        <v>2214.3870000000002</v>
      </c>
      <c r="D39" s="56">
        <f t="shared" si="0"/>
        <v>6.4589999999999996</v>
      </c>
      <c r="E39" s="56">
        <f t="shared" si="6"/>
        <v>76.015065860932225</v>
      </c>
      <c r="F39" s="56">
        <f t="shared" si="2"/>
        <v>82.474000000000004</v>
      </c>
      <c r="G39" s="56">
        <f t="shared" si="5"/>
        <v>2138.3719999999998</v>
      </c>
    </row>
    <row r="40" spans="1:7" x14ac:dyDescent="0.3">
      <c r="A40" s="54">
        <f t="shared" si="3"/>
        <v>44927</v>
      </c>
      <c r="B40" s="55">
        <v>25</v>
      </c>
      <c r="C40" s="26">
        <f t="shared" si="1"/>
        <v>2138.3719999999998</v>
      </c>
      <c r="D40" s="56">
        <f t="shared" si="0"/>
        <v>6.2370000000000001</v>
      </c>
      <c r="E40" s="56">
        <f t="shared" si="6"/>
        <v>76.236776469693268</v>
      </c>
      <c r="F40" s="56">
        <f t="shared" si="2"/>
        <v>82.474000000000004</v>
      </c>
      <c r="G40" s="56">
        <f t="shared" si="5"/>
        <v>2062.1350000000002</v>
      </c>
    </row>
    <row r="41" spans="1:7" x14ac:dyDescent="0.3">
      <c r="A41" s="54">
        <f t="shared" si="3"/>
        <v>44958</v>
      </c>
      <c r="B41" s="55">
        <v>26</v>
      </c>
      <c r="C41" s="26">
        <f t="shared" si="1"/>
        <v>2062.1350000000002</v>
      </c>
      <c r="D41" s="56">
        <f t="shared" si="0"/>
        <v>6.0149999999999997</v>
      </c>
      <c r="E41" s="56">
        <f t="shared" si="6"/>
        <v>76.459133734396545</v>
      </c>
      <c r="F41" s="56">
        <f t="shared" si="2"/>
        <v>82.474000000000004</v>
      </c>
      <c r="G41" s="56">
        <f t="shared" si="5"/>
        <v>1985.6759999999999</v>
      </c>
    </row>
    <row r="42" spans="1:7" x14ac:dyDescent="0.3">
      <c r="A42" s="54">
        <f t="shared" si="3"/>
        <v>44986</v>
      </c>
      <c r="B42" s="55">
        <v>27</v>
      </c>
      <c r="C42" s="26">
        <f t="shared" si="1"/>
        <v>1985.6759999999999</v>
      </c>
      <c r="D42" s="56">
        <f t="shared" si="0"/>
        <v>5.7919999999999998</v>
      </c>
      <c r="E42" s="56">
        <f t="shared" si="6"/>
        <v>76.68213954112187</v>
      </c>
      <c r="F42" s="56">
        <f t="shared" si="2"/>
        <v>82.474000000000004</v>
      </c>
      <c r="G42" s="56">
        <f t="shared" si="5"/>
        <v>1908.9939999999999</v>
      </c>
    </row>
    <row r="43" spans="1:7" x14ac:dyDescent="0.3">
      <c r="A43" s="54">
        <f t="shared" si="3"/>
        <v>45017</v>
      </c>
      <c r="B43" s="55">
        <v>28</v>
      </c>
      <c r="C43" s="26">
        <f t="shared" si="1"/>
        <v>1908.9939999999999</v>
      </c>
      <c r="D43" s="56">
        <f t="shared" si="0"/>
        <v>5.5679999999999996</v>
      </c>
      <c r="E43" s="56">
        <f t="shared" si="6"/>
        <v>76.905795781450138</v>
      </c>
      <c r="F43" s="56">
        <f t="shared" si="2"/>
        <v>82.474000000000004</v>
      </c>
      <c r="G43" s="56">
        <f t="shared" si="5"/>
        <v>1832.088</v>
      </c>
    </row>
    <row r="44" spans="1:7" x14ac:dyDescent="0.3">
      <c r="A44" s="54">
        <f t="shared" si="3"/>
        <v>45047</v>
      </c>
      <c r="B44" s="55">
        <v>29</v>
      </c>
      <c r="C44" s="26">
        <f t="shared" si="1"/>
        <v>1832.088</v>
      </c>
      <c r="D44" s="56">
        <f t="shared" si="0"/>
        <v>5.3440000000000003</v>
      </c>
      <c r="E44" s="56">
        <f t="shared" si="6"/>
        <v>77.130104352479378</v>
      </c>
      <c r="F44" s="56">
        <f t="shared" si="2"/>
        <v>82.474000000000004</v>
      </c>
      <c r="G44" s="56">
        <f t="shared" si="5"/>
        <v>1754.9580000000001</v>
      </c>
    </row>
    <row r="45" spans="1:7" x14ac:dyDescent="0.3">
      <c r="A45" s="54">
        <f t="shared" si="3"/>
        <v>45078</v>
      </c>
      <c r="B45" s="55">
        <v>30</v>
      </c>
      <c r="C45" s="26">
        <f t="shared" si="1"/>
        <v>1754.9580000000001</v>
      </c>
      <c r="D45" s="56">
        <f t="shared" si="0"/>
        <v>5.1189999999999998</v>
      </c>
      <c r="E45" s="56">
        <f t="shared" si="6"/>
        <v>77.355067156840775</v>
      </c>
      <c r="F45" s="56">
        <f t="shared" si="2"/>
        <v>82.474000000000004</v>
      </c>
      <c r="G45" s="56">
        <f t="shared" si="5"/>
        <v>1677.6030000000001</v>
      </c>
    </row>
    <row r="46" spans="1:7" x14ac:dyDescent="0.3">
      <c r="A46" s="54">
        <f t="shared" si="3"/>
        <v>45108</v>
      </c>
      <c r="B46" s="55">
        <v>31</v>
      </c>
      <c r="C46" s="26">
        <f t="shared" si="1"/>
        <v>1677.6030000000001</v>
      </c>
      <c r="D46" s="56">
        <f t="shared" si="0"/>
        <v>4.8929999999999998</v>
      </c>
      <c r="E46" s="56">
        <f t="shared" si="6"/>
        <v>77.580686102714893</v>
      </c>
      <c r="F46" s="56">
        <f t="shared" si="2"/>
        <v>82.474000000000004</v>
      </c>
      <c r="G46" s="56">
        <f t="shared" si="5"/>
        <v>1600.0219999999999</v>
      </c>
    </row>
    <row r="47" spans="1:7" x14ac:dyDescent="0.3">
      <c r="A47" s="54">
        <f t="shared" si="3"/>
        <v>45139</v>
      </c>
      <c r="B47" s="55">
        <v>32</v>
      </c>
      <c r="C47" s="26">
        <f t="shared" si="1"/>
        <v>1600.0219999999999</v>
      </c>
      <c r="D47" s="56">
        <f t="shared" si="0"/>
        <v>4.6669999999999998</v>
      </c>
      <c r="E47" s="56">
        <f t="shared" si="6"/>
        <v>77.806963103847806</v>
      </c>
      <c r="F47" s="56">
        <f t="shared" si="2"/>
        <v>82.474000000000004</v>
      </c>
      <c r="G47" s="56">
        <f t="shared" si="5"/>
        <v>1522.2149999999999</v>
      </c>
    </row>
    <row r="48" spans="1:7" x14ac:dyDescent="0.3">
      <c r="A48" s="54">
        <f t="shared" si="3"/>
        <v>45170</v>
      </c>
      <c r="B48" s="55">
        <v>33</v>
      </c>
      <c r="C48" s="26">
        <f t="shared" si="1"/>
        <v>1522.2149999999999</v>
      </c>
      <c r="D48" s="56">
        <f t="shared" si="0"/>
        <v>4.4400000000000004</v>
      </c>
      <c r="E48" s="56">
        <f t="shared" si="6"/>
        <v>78.03390007956736</v>
      </c>
      <c r="F48" s="56">
        <f t="shared" si="2"/>
        <v>82.474000000000004</v>
      </c>
      <c r="G48" s="56">
        <f t="shared" si="5"/>
        <v>1444.181</v>
      </c>
    </row>
    <row r="49" spans="1:7" x14ac:dyDescent="0.3">
      <c r="A49" s="54">
        <f t="shared" si="3"/>
        <v>45200</v>
      </c>
      <c r="B49" s="55">
        <v>34</v>
      </c>
      <c r="C49" s="26">
        <f t="shared" si="1"/>
        <v>1444.181</v>
      </c>
      <c r="D49" s="56">
        <f t="shared" si="0"/>
        <v>4.2119999999999997</v>
      </c>
      <c r="E49" s="56">
        <f t="shared" si="6"/>
        <v>78.261498954799436</v>
      </c>
      <c r="F49" s="56">
        <f t="shared" si="2"/>
        <v>82.474000000000004</v>
      </c>
      <c r="G49" s="56">
        <f>ROUND(C49-E49,3)</f>
        <v>1365.92</v>
      </c>
    </row>
    <row r="50" spans="1:7" x14ac:dyDescent="0.3">
      <c r="A50" s="54">
        <f t="shared" si="3"/>
        <v>45231</v>
      </c>
      <c r="B50" s="55">
        <v>35</v>
      </c>
      <c r="C50" s="26">
        <f t="shared" si="1"/>
        <v>1365.92</v>
      </c>
      <c r="D50" s="56">
        <f t="shared" si="0"/>
        <v>3.984</v>
      </c>
      <c r="E50" s="56">
        <f t="shared" si="6"/>
        <v>78.48976166008427</v>
      </c>
      <c r="F50" s="56">
        <f t="shared" si="2"/>
        <v>82.474000000000004</v>
      </c>
      <c r="G50" s="56">
        <f>ROUND(C50-E50,3)</f>
        <v>1287.43</v>
      </c>
    </row>
    <row r="51" spans="1:7" x14ac:dyDescent="0.3">
      <c r="A51" s="54">
        <f t="shared" si="3"/>
        <v>45261</v>
      </c>
      <c r="B51" s="55">
        <v>36</v>
      </c>
      <c r="C51" s="26">
        <f t="shared" ref="C51:C56" si="7">G50</f>
        <v>1287.43</v>
      </c>
      <c r="D51" s="56">
        <f t="shared" ref="D51:D56" si="8">ROUND(C51*$E$12/12,3)</f>
        <v>3.7549999999999999</v>
      </c>
      <c r="E51" s="56">
        <f t="shared" ref="E51:E56" si="9">PPMT($E$12/12,B51,$E$7,-$E$10,$E$11,0)</f>
        <v>78.718690131592851</v>
      </c>
      <c r="F51" s="56">
        <f t="shared" si="2"/>
        <v>82.474000000000004</v>
      </c>
      <c r="G51" s="56">
        <f t="shared" ref="G51:G54" si="10">ROUND(C51-E51,3)</f>
        <v>1208.711</v>
      </c>
    </row>
    <row r="52" spans="1:7" x14ac:dyDescent="0.3">
      <c r="A52" s="54">
        <f t="shared" si="3"/>
        <v>45292</v>
      </c>
      <c r="B52" s="55">
        <v>37</v>
      </c>
      <c r="C52" s="26">
        <f t="shared" si="7"/>
        <v>1208.711</v>
      </c>
      <c r="D52" s="56">
        <f t="shared" si="8"/>
        <v>3.5249999999999999</v>
      </c>
      <c r="E52" s="56">
        <f t="shared" si="9"/>
        <v>78.948286311143335</v>
      </c>
      <c r="F52" s="56">
        <f t="shared" si="2"/>
        <v>82.474000000000004</v>
      </c>
      <c r="G52" s="56">
        <f t="shared" si="10"/>
        <v>1129.7629999999999</v>
      </c>
    </row>
    <row r="53" spans="1:7" x14ac:dyDescent="0.3">
      <c r="A53" s="54">
        <f t="shared" si="3"/>
        <v>45323</v>
      </c>
      <c r="B53" s="55">
        <v>38</v>
      </c>
      <c r="C53" s="26">
        <f t="shared" si="7"/>
        <v>1129.7629999999999</v>
      </c>
      <c r="D53" s="56">
        <f t="shared" si="8"/>
        <v>3.2949999999999999</v>
      </c>
      <c r="E53" s="56">
        <f t="shared" si="9"/>
        <v>79.178552146217484</v>
      </c>
      <c r="F53" s="56">
        <f t="shared" si="2"/>
        <v>82.474000000000004</v>
      </c>
      <c r="G53" s="56">
        <f t="shared" si="10"/>
        <v>1050.5840000000001</v>
      </c>
    </row>
    <row r="54" spans="1:7" x14ac:dyDescent="0.3">
      <c r="A54" s="54">
        <f t="shared" si="3"/>
        <v>45352</v>
      </c>
      <c r="B54" s="55">
        <v>39</v>
      </c>
      <c r="C54" s="26">
        <f t="shared" si="7"/>
        <v>1050.5840000000001</v>
      </c>
      <c r="D54" s="56">
        <f t="shared" si="8"/>
        <v>3.0640000000000001</v>
      </c>
      <c r="E54" s="56">
        <f t="shared" si="9"/>
        <v>79.409489589977298</v>
      </c>
      <c r="F54" s="56">
        <f t="shared" si="2"/>
        <v>82.474000000000004</v>
      </c>
      <c r="G54" s="56">
        <f t="shared" si="10"/>
        <v>971.17499999999995</v>
      </c>
    </row>
    <row r="55" spans="1:7" x14ac:dyDescent="0.3">
      <c r="A55" s="54">
        <f t="shared" si="3"/>
        <v>45383</v>
      </c>
      <c r="B55" s="55">
        <v>40</v>
      </c>
      <c r="C55" s="26">
        <f t="shared" si="7"/>
        <v>971.17499999999995</v>
      </c>
      <c r="D55" s="56">
        <f t="shared" si="8"/>
        <v>2.8330000000000002</v>
      </c>
      <c r="E55" s="56">
        <f t="shared" si="9"/>
        <v>79.641100601281394</v>
      </c>
      <c r="F55" s="56">
        <f t="shared" si="2"/>
        <v>82.474000000000004</v>
      </c>
      <c r="G55" s="56">
        <f>ROUND(C55-E55,3)</f>
        <v>891.53399999999999</v>
      </c>
    </row>
    <row r="56" spans="1:7" x14ac:dyDescent="0.3">
      <c r="A56" s="54">
        <f t="shared" si="3"/>
        <v>45413</v>
      </c>
      <c r="B56" s="55">
        <v>41</v>
      </c>
      <c r="C56" s="26">
        <f t="shared" si="7"/>
        <v>891.53399999999999</v>
      </c>
      <c r="D56" s="56">
        <f t="shared" si="8"/>
        <v>2.6</v>
      </c>
      <c r="E56" s="56">
        <f t="shared" si="9"/>
        <v>79.873387144701795</v>
      </c>
      <c r="F56" s="56">
        <f t="shared" si="2"/>
        <v>82.474000000000004</v>
      </c>
      <c r="G56" s="56">
        <f t="shared" ref="G56:G63" si="11">ROUND(C56-E56,3)</f>
        <v>811.66099999999994</v>
      </c>
    </row>
    <row r="57" spans="1:7" x14ac:dyDescent="0.3">
      <c r="A57" s="54">
        <f t="shared" si="3"/>
        <v>45444</v>
      </c>
      <c r="B57" s="55">
        <v>42</v>
      </c>
      <c r="C57" s="26">
        <f t="shared" ref="C57:C66" si="12">G56</f>
        <v>811.66099999999994</v>
      </c>
      <c r="D57" s="56">
        <f t="shared" ref="D57:D66" si="13">ROUND(C57*$E$12/12,3)</f>
        <v>2.367</v>
      </c>
      <c r="E57" s="56">
        <f t="shared" ref="E57:E66" si="14">PPMT($E$12/12,B57,$E$7,-$E$10,$E$11,0)</f>
        <v>80.106351190540522</v>
      </c>
      <c r="F57" s="56">
        <f t="shared" si="2"/>
        <v>82.474000000000004</v>
      </c>
      <c r="G57" s="56">
        <f t="shared" si="11"/>
        <v>731.55499999999995</v>
      </c>
    </row>
    <row r="58" spans="1:7" x14ac:dyDescent="0.3">
      <c r="A58" s="54">
        <f t="shared" si="3"/>
        <v>45474</v>
      </c>
      <c r="B58" s="55">
        <v>43</v>
      </c>
      <c r="C58" s="26">
        <f t="shared" si="12"/>
        <v>731.55499999999995</v>
      </c>
      <c r="D58" s="56">
        <f t="shared" si="13"/>
        <v>2.1339999999999999</v>
      </c>
      <c r="E58" s="56">
        <f t="shared" si="14"/>
        <v>80.339994714846256</v>
      </c>
      <c r="F58" s="56">
        <f t="shared" si="2"/>
        <v>82.474000000000004</v>
      </c>
      <c r="G58" s="56">
        <f t="shared" si="11"/>
        <v>651.21500000000003</v>
      </c>
    </row>
    <row r="59" spans="1:7" x14ac:dyDescent="0.3">
      <c r="A59" s="54">
        <f t="shared" si="3"/>
        <v>45505</v>
      </c>
      <c r="B59" s="55">
        <v>44</v>
      </c>
      <c r="C59" s="26">
        <f t="shared" si="12"/>
        <v>651.21500000000003</v>
      </c>
      <c r="D59" s="56">
        <f t="shared" si="13"/>
        <v>1.899</v>
      </c>
      <c r="E59" s="56">
        <f t="shared" si="14"/>
        <v>80.574319699431214</v>
      </c>
      <c r="F59" s="56">
        <f t="shared" si="2"/>
        <v>82.474000000000004</v>
      </c>
      <c r="G59" s="56">
        <f t="shared" si="11"/>
        <v>570.64099999999996</v>
      </c>
    </row>
    <row r="60" spans="1:7" x14ac:dyDescent="0.3">
      <c r="A60" s="54">
        <f t="shared" si="3"/>
        <v>45536</v>
      </c>
      <c r="B60" s="55">
        <v>45</v>
      </c>
      <c r="C60" s="26">
        <f t="shared" si="12"/>
        <v>570.64099999999996</v>
      </c>
      <c r="D60" s="56">
        <f t="shared" si="13"/>
        <v>1.6639999999999999</v>
      </c>
      <c r="E60" s="56">
        <f t="shared" si="14"/>
        <v>80.809328131887895</v>
      </c>
      <c r="F60" s="56">
        <f t="shared" si="2"/>
        <v>82.474000000000004</v>
      </c>
      <c r="G60" s="56">
        <f t="shared" si="11"/>
        <v>489.83199999999999</v>
      </c>
    </row>
    <row r="61" spans="1:7" x14ac:dyDescent="0.3">
      <c r="A61" s="54">
        <f t="shared" si="3"/>
        <v>45566</v>
      </c>
      <c r="B61" s="55">
        <v>46</v>
      </c>
      <c r="C61" s="26">
        <f t="shared" si="12"/>
        <v>489.83199999999999</v>
      </c>
      <c r="D61" s="56">
        <f t="shared" si="13"/>
        <v>1.429</v>
      </c>
      <c r="E61" s="56">
        <f t="shared" si="14"/>
        <v>81.045022005605901</v>
      </c>
      <c r="F61" s="56">
        <f t="shared" si="2"/>
        <v>82.474000000000004</v>
      </c>
      <c r="G61" s="56">
        <f t="shared" si="11"/>
        <v>408.78699999999998</v>
      </c>
    </row>
    <row r="62" spans="1:7" x14ac:dyDescent="0.3">
      <c r="A62" s="54">
        <f t="shared" si="3"/>
        <v>45597</v>
      </c>
      <c r="B62" s="55">
        <v>47</v>
      </c>
      <c r="C62" s="26">
        <f t="shared" si="12"/>
        <v>408.78699999999998</v>
      </c>
      <c r="D62" s="56">
        <f t="shared" si="13"/>
        <v>1.1919999999999999</v>
      </c>
      <c r="E62" s="56">
        <f t="shared" si="14"/>
        <v>81.281403319788922</v>
      </c>
      <c r="F62" s="56">
        <f t="shared" si="2"/>
        <v>82.474000000000004</v>
      </c>
      <c r="G62" s="56">
        <f t="shared" si="11"/>
        <v>327.50599999999997</v>
      </c>
    </row>
    <row r="63" spans="1:7" x14ac:dyDescent="0.3">
      <c r="A63" s="54">
        <f t="shared" si="3"/>
        <v>45627</v>
      </c>
      <c r="B63" s="55">
        <v>48</v>
      </c>
      <c r="C63" s="26">
        <f t="shared" si="12"/>
        <v>327.50599999999997</v>
      </c>
      <c r="D63" s="56">
        <f t="shared" si="13"/>
        <v>0.95499999999999996</v>
      </c>
      <c r="E63" s="56">
        <f t="shared" si="14"/>
        <v>81.518474079471645</v>
      </c>
      <c r="F63" s="56">
        <f t="shared" si="2"/>
        <v>82.474000000000004</v>
      </c>
      <c r="G63" s="56">
        <f t="shared" si="11"/>
        <v>245.988</v>
      </c>
    </row>
    <row r="64" spans="1:7" x14ac:dyDescent="0.3">
      <c r="A64" s="54">
        <f t="shared" si="3"/>
        <v>45658</v>
      </c>
      <c r="B64" s="55">
        <v>49</v>
      </c>
      <c r="C64" s="26">
        <f t="shared" si="12"/>
        <v>245.988</v>
      </c>
      <c r="D64" s="56">
        <f t="shared" si="13"/>
        <v>0.71699999999999997</v>
      </c>
      <c r="E64" s="56">
        <f t="shared" si="14"/>
        <v>81.756236295536766</v>
      </c>
      <c r="F64" s="56">
        <f t="shared" si="2"/>
        <v>82.474000000000004</v>
      </c>
      <c r="G64" s="56">
        <f>ROUND(C64-E64,3)</f>
        <v>164.232</v>
      </c>
    </row>
    <row r="65" spans="1:7" x14ac:dyDescent="0.3">
      <c r="A65" s="54">
        <f t="shared" si="3"/>
        <v>45689</v>
      </c>
      <c r="B65" s="55">
        <v>50</v>
      </c>
      <c r="C65" s="26">
        <f t="shared" si="12"/>
        <v>164.232</v>
      </c>
      <c r="D65" s="56">
        <f t="shared" si="13"/>
        <v>0.47899999999999998</v>
      </c>
      <c r="E65" s="56">
        <f t="shared" si="14"/>
        <v>81.994691984732086</v>
      </c>
      <c r="F65" s="56">
        <f t="shared" si="2"/>
        <v>82.474000000000004</v>
      </c>
      <c r="G65" s="56">
        <f t="shared" ref="G65:G66" si="15">ROUND(C65-E65,3)</f>
        <v>82.236999999999995</v>
      </c>
    </row>
    <row r="66" spans="1:7" x14ac:dyDescent="0.3">
      <c r="A66" s="54">
        <f t="shared" si="3"/>
        <v>45717</v>
      </c>
      <c r="B66" s="55">
        <v>51</v>
      </c>
      <c r="C66" s="26">
        <f t="shared" si="12"/>
        <v>82.236999999999995</v>
      </c>
      <c r="D66" s="56">
        <f t="shared" si="13"/>
        <v>0.24</v>
      </c>
      <c r="E66" s="56">
        <f t="shared" si="14"/>
        <v>82.233843169687546</v>
      </c>
      <c r="F66" s="56">
        <f t="shared" si="2"/>
        <v>82.474000000000004</v>
      </c>
      <c r="G66" s="56">
        <f t="shared" si="15"/>
        <v>3.0000000000000001E-3</v>
      </c>
    </row>
    <row r="67" spans="1:7" x14ac:dyDescent="0.3">
      <c r="A67" s="54"/>
      <c r="B67" s="55"/>
      <c r="C67" s="26"/>
      <c r="D67" s="56"/>
      <c r="E67" s="56"/>
      <c r="F67" s="56"/>
      <c r="G67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G39" sqref="G39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45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24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5350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5350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44926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8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5350</v>
      </c>
      <c r="D16" s="56">
        <f>ROUND(C16*$E$12/12,3)</f>
        <v>15.603999999999999</v>
      </c>
      <c r="E16" s="56">
        <f>PPMT($E$12/12,B16,$E$7,-$E$10,$E$11,0)</f>
        <v>215.53039675956109</v>
      </c>
      <c r="F16" s="56">
        <f>ROUND(PMT($E$12/12,E7,-E10,E11),3)</f>
        <v>231.13499999999999</v>
      </c>
      <c r="G16" s="56">
        <f>ROUND(C16-E16,3)</f>
        <v>5134.47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5134.47</v>
      </c>
      <c r="D17" s="56">
        <f t="shared" ref="D17:D39" si="0">ROUND(C17*$E$12/12,3)</f>
        <v>14.976000000000001</v>
      </c>
      <c r="E17" s="56">
        <f>PPMT($E$12/12,B17,$E$7,-$E$10,$E$11,0)</f>
        <v>216.15902708344316</v>
      </c>
      <c r="F17" s="56">
        <f>F16</f>
        <v>231.13499999999999</v>
      </c>
      <c r="G17" s="56">
        <f>ROUND(C17-E17,3)</f>
        <v>4918.3109999999997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39" si="1">G17</f>
        <v>4918.3109999999997</v>
      </c>
      <c r="D18" s="56">
        <f t="shared" si="0"/>
        <v>14.345000000000001</v>
      </c>
      <c r="E18" s="56">
        <f>PPMT($E$12/12,B18,$E$7,-$E$10,$E$11,0)</f>
        <v>216.78949091243655</v>
      </c>
      <c r="F18" s="56">
        <f t="shared" ref="F18:F39" si="2">F17</f>
        <v>231.13499999999999</v>
      </c>
      <c r="G18" s="56">
        <f>ROUND(C18-E18,3)</f>
        <v>4701.5219999999999</v>
      </c>
      <c r="K18" s="41"/>
      <c r="L18" s="41"/>
      <c r="M18" s="43"/>
    </row>
    <row r="19" spans="1:13" x14ac:dyDescent="0.3">
      <c r="A19" s="54">
        <f t="shared" ref="A19:A39" si="3">EDATE(A18,1)</f>
        <v>44287</v>
      </c>
      <c r="B19" s="55">
        <v>4</v>
      </c>
      <c r="C19" s="26">
        <f t="shared" si="1"/>
        <v>4701.5219999999999</v>
      </c>
      <c r="D19" s="56">
        <f t="shared" si="0"/>
        <v>13.712999999999999</v>
      </c>
      <c r="E19" s="56">
        <f t="shared" ref="E19" si="4">PPMT($E$12/12,B19,$E$7,-$E$10,$E$11,0)</f>
        <v>217.42179359426447</v>
      </c>
      <c r="F19" s="56">
        <f t="shared" si="2"/>
        <v>231.13499999999999</v>
      </c>
      <c r="G19" s="56">
        <f t="shared" ref="G19:G39" si="5">ROUND(C19-E19,3)</f>
        <v>4484.1000000000004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4484.1000000000004</v>
      </c>
      <c r="D20" s="56">
        <f t="shared" si="0"/>
        <v>13.079000000000001</v>
      </c>
      <c r="E20" s="56">
        <f>PPMT($E$12/12,B20,$E$7,-$E$10,$E$11,0)</f>
        <v>218.05594049224771</v>
      </c>
      <c r="F20" s="56">
        <f t="shared" si="2"/>
        <v>231.13499999999999</v>
      </c>
      <c r="G20" s="56">
        <f t="shared" si="5"/>
        <v>4266.0439999999999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4266.0439999999999</v>
      </c>
      <c r="D21" s="56">
        <f t="shared" si="0"/>
        <v>12.443</v>
      </c>
      <c r="E21" s="56">
        <f t="shared" ref="E21:E39" si="6">PPMT($E$12/12,B21,$E$7,-$E$10,$E$11,0)</f>
        <v>218.69193698535011</v>
      </c>
      <c r="F21" s="56">
        <f t="shared" si="2"/>
        <v>231.13499999999999</v>
      </c>
      <c r="G21" s="56">
        <f t="shared" si="5"/>
        <v>4047.3519999999999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4047.3519999999999</v>
      </c>
      <c r="D22" s="56">
        <f t="shared" si="0"/>
        <v>11.805</v>
      </c>
      <c r="E22" s="56">
        <f t="shared" si="6"/>
        <v>219.32978846822408</v>
      </c>
      <c r="F22" s="56">
        <f t="shared" si="2"/>
        <v>231.13499999999999</v>
      </c>
      <c r="G22" s="56">
        <f t="shared" si="5"/>
        <v>3828.0219999999999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3828.0219999999999</v>
      </c>
      <c r="D23" s="56">
        <f t="shared" si="0"/>
        <v>11.164999999999999</v>
      </c>
      <c r="E23" s="56">
        <f t="shared" si="6"/>
        <v>219.96950035125639</v>
      </c>
      <c r="F23" s="56">
        <f t="shared" si="2"/>
        <v>231.13499999999999</v>
      </c>
      <c r="G23" s="56">
        <f t="shared" si="5"/>
        <v>3608.0520000000001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3608.0520000000001</v>
      </c>
      <c r="D24" s="56">
        <f t="shared" si="0"/>
        <v>10.523</v>
      </c>
      <c r="E24" s="56">
        <f t="shared" si="6"/>
        <v>220.6110780606142</v>
      </c>
      <c r="F24" s="56">
        <f t="shared" si="2"/>
        <v>231.13499999999999</v>
      </c>
      <c r="G24" s="56">
        <f t="shared" si="5"/>
        <v>3387.4409999999998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3387.4409999999998</v>
      </c>
      <c r="D25" s="56">
        <f t="shared" si="0"/>
        <v>9.8800000000000008</v>
      </c>
      <c r="E25" s="56">
        <f t="shared" si="6"/>
        <v>221.25452703829103</v>
      </c>
      <c r="F25" s="56">
        <f t="shared" si="2"/>
        <v>231.13499999999999</v>
      </c>
      <c r="G25" s="56">
        <f t="shared" si="5"/>
        <v>3166.1860000000001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3166.1860000000001</v>
      </c>
      <c r="D26" s="56">
        <f t="shared" si="0"/>
        <v>9.2349999999999994</v>
      </c>
      <c r="E26" s="56">
        <f t="shared" si="6"/>
        <v>221.89985274215269</v>
      </c>
      <c r="F26" s="56">
        <f t="shared" si="2"/>
        <v>231.13499999999999</v>
      </c>
      <c r="G26" s="56">
        <f t="shared" si="5"/>
        <v>2944.2860000000001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2944.2860000000001</v>
      </c>
      <c r="D27" s="56">
        <f t="shared" si="0"/>
        <v>8.5879999999999992</v>
      </c>
      <c r="E27" s="56">
        <f t="shared" si="6"/>
        <v>222.54706064598395</v>
      </c>
      <c r="F27" s="56">
        <f t="shared" si="2"/>
        <v>231.13499999999999</v>
      </c>
      <c r="G27" s="56">
        <f t="shared" si="5"/>
        <v>2721.739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2721.739</v>
      </c>
      <c r="D28" s="56">
        <f t="shared" si="0"/>
        <v>7.9379999999999997</v>
      </c>
      <c r="E28" s="56">
        <f t="shared" si="6"/>
        <v>223.19615623953473</v>
      </c>
      <c r="F28" s="56">
        <f t="shared" si="2"/>
        <v>231.13499999999999</v>
      </c>
      <c r="G28" s="56">
        <f t="shared" si="5"/>
        <v>2498.5430000000001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2498.5430000000001</v>
      </c>
      <c r="D29" s="56">
        <f t="shared" si="0"/>
        <v>7.2869999999999999</v>
      </c>
      <c r="E29" s="56">
        <f t="shared" si="6"/>
        <v>223.8471450285667</v>
      </c>
      <c r="F29" s="56">
        <f t="shared" si="2"/>
        <v>231.13499999999999</v>
      </c>
      <c r="G29" s="56">
        <f t="shared" si="5"/>
        <v>2274.6959999999999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2274.6959999999999</v>
      </c>
      <c r="D30" s="56">
        <f t="shared" si="0"/>
        <v>6.6349999999999998</v>
      </c>
      <c r="E30" s="56">
        <f t="shared" si="6"/>
        <v>224.50003253490004</v>
      </c>
      <c r="F30" s="56">
        <f t="shared" si="2"/>
        <v>231.13499999999999</v>
      </c>
      <c r="G30" s="56">
        <f t="shared" si="5"/>
        <v>2050.1959999999999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2050.1959999999999</v>
      </c>
      <c r="D31" s="56">
        <f t="shared" si="0"/>
        <v>5.98</v>
      </c>
      <c r="E31" s="56">
        <f t="shared" si="6"/>
        <v>225.15482429646016</v>
      </c>
      <c r="F31" s="56">
        <f t="shared" si="2"/>
        <v>231.13499999999999</v>
      </c>
      <c r="G31" s="56">
        <f t="shared" si="5"/>
        <v>1825.0409999999999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1825.0409999999999</v>
      </c>
      <c r="D32" s="56">
        <f t="shared" si="0"/>
        <v>5.3230000000000004</v>
      </c>
      <c r="E32" s="56">
        <f t="shared" si="6"/>
        <v>225.81152586732483</v>
      </c>
      <c r="F32" s="56">
        <f t="shared" si="2"/>
        <v>231.13499999999999</v>
      </c>
      <c r="G32" s="56">
        <f t="shared" si="5"/>
        <v>1599.229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1599.229</v>
      </c>
      <c r="D33" s="56">
        <f t="shared" si="0"/>
        <v>4.6639999999999997</v>
      </c>
      <c r="E33" s="56">
        <f t="shared" si="6"/>
        <v>226.47014281777123</v>
      </c>
      <c r="F33" s="56">
        <f t="shared" si="2"/>
        <v>231.13499999999999</v>
      </c>
      <c r="G33" s="56">
        <f t="shared" si="5"/>
        <v>1372.759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1372.759</v>
      </c>
      <c r="D34" s="56">
        <f t="shared" si="0"/>
        <v>4.0039999999999996</v>
      </c>
      <c r="E34" s="56">
        <f t="shared" si="6"/>
        <v>227.13068073432305</v>
      </c>
      <c r="F34" s="56">
        <f t="shared" si="2"/>
        <v>231.13499999999999</v>
      </c>
      <c r="G34" s="56">
        <f t="shared" si="5"/>
        <v>1145.6279999999999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1145.6279999999999</v>
      </c>
      <c r="D35" s="56">
        <f t="shared" si="0"/>
        <v>3.3410000000000002</v>
      </c>
      <c r="E35" s="56">
        <f t="shared" si="6"/>
        <v>227.79314521979816</v>
      </c>
      <c r="F35" s="56">
        <f t="shared" si="2"/>
        <v>231.13499999999999</v>
      </c>
      <c r="G35" s="56">
        <f t="shared" si="5"/>
        <v>917.83500000000004</v>
      </c>
    </row>
    <row r="36" spans="1:7" x14ac:dyDescent="0.3">
      <c r="A36" s="54">
        <f t="shared" si="3"/>
        <v>44805</v>
      </c>
      <c r="B36" s="55">
        <v>21</v>
      </c>
      <c r="C36" s="26">
        <f t="shared" si="1"/>
        <v>917.83500000000004</v>
      </c>
      <c r="D36" s="56">
        <f t="shared" si="0"/>
        <v>2.677</v>
      </c>
      <c r="E36" s="56">
        <f t="shared" si="6"/>
        <v>228.45754189335588</v>
      </c>
      <c r="F36" s="56">
        <f t="shared" si="2"/>
        <v>231.13499999999999</v>
      </c>
      <c r="G36" s="56">
        <f t="shared" si="5"/>
        <v>689.37699999999995</v>
      </c>
    </row>
    <row r="37" spans="1:7" x14ac:dyDescent="0.3">
      <c r="A37" s="54">
        <f t="shared" si="3"/>
        <v>44835</v>
      </c>
      <c r="B37" s="55">
        <v>22</v>
      </c>
      <c r="C37" s="26">
        <f t="shared" si="1"/>
        <v>689.37699999999995</v>
      </c>
      <c r="D37" s="56">
        <f t="shared" si="0"/>
        <v>2.0110000000000001</v>
      </c>
      <c r="E37" s="56">
        <f t="shared" si="6"/>
        <v>229.12387639054486</v>
      </c>
      <c r="F37" s="56">
        <f t="shared" si="2"/>
        <v>231.13499999999999</v>
      </c>
      <c r="G37" s="56">
        <f t="shared" si="5"/>
        <v>460.25299999999999</v>
      </c>
    </row>
    <row r="38" spans="1:7" x14ac:dyDescent="0.3">
      <c r="A38" s="54">
        <f t="shared" si="3"/>
        <v>44866</v>
      </c>
      <c r="B38" s="55">
        <v>23</v>
      </c>
      <c r="C38" s="26">
        <f t="shared" si="1"/>
        <v>460.25299999999999</v>
      </c>
      <c r="D38" s="56">
        <f t="shared" si="0"/>
        <v>1.3420000000000001</v>
      </c>
      <c r="E38" s="56">
        <f t="shared" si="6"/>
        <v>229.79215436335062</v>
      </c>
      <c r="F38" s="56">
        <f t="shared" si="2"/>
        <v>231.13499999999999</v>
      </c>
      <c r="G38" s="56">
        <f t="shared" si="5"/>
        <v>230.46100000000001</v>
      </c>
    </row>
    <row r="39" spans="1:7" x14ac:dyDescent="0.3">
      <c r="A39" s="54">
        <f t="shared" si="3"/>
        <v>44896</v>
      </c>
      <c r="B39" s="55">
        <v>24</v>
      </c>
      <c r="C39" s="26">
        <f t="shared" si="1"/>
        <v>230.46100000000001</v>
      </c>
      <c r="D39" s="56">
        <f t="shared" si="0"/>
        <v>0.67200000000000004</v>
      </c>
      <c r="E39" s="56">
        <f t="shared" si="6"/>
        <v>230.46238148024369</v>
      </c>
      <c r="F39" s="56">
        <f t="shared" si="2"/>
        <v>231.13499999999999</v>
      </c>
      <c r="G39" s="80">
        <f t="shared" si="5"/>
        <v>-1E-3</v>
      </c>
    </row>
    <row r="40" spans="1:7" x14ac:dyDescent="0.3">
      <c r="A40" s="54"/>
      <c r="B40" s="55"/>
      <c r="C40" s="26"/>
      <c r="D40" s="56"/>
      <c r="E40" s="56"/>
      <c r="F40" s="56"/>
      <c r="G40" s="56"/>
    </row>
    <row r="41" spans="1:7" x14ac:dyDescent="0.3">
      <c r="A41" s="54"/>
      <c r="B41" s="55"/>
      <c r="C41" s="26"/>
      <c r="D41" s="56"/>
      <c r="E41" s="56"/>
      <c r="F41" s="56"/>
      <c r="G41" s="56"/>
    </row>
    <row r="42" spans="1:7" x14ac:dyDescent="0.3">
      <c r="A42" s="54"/>
      <c r="B42" s="55"/>
      <c r="C42" s="26"/>
      <c r="D42" s="56"/>
      <c r="E42" s="56"/>
      <c r="F42" s="56"/>
      <c r="G42" s="56"/>
    </row>
    <row r="43" spans="1:7" x14ac:dyDescent="0.3">
      <c r="A43" s="54"/>
      <c r="B43" s="55"/>
      <c r="C43" s="26"/>
      <c r="D43" s="56"/>
      <c r="E43" s="56"/>
      <c r="F43" s="56"/>
      <c r="G43" s="56"/>
    </row>
    <row r="44" spans="1:7" x14ac:dyDescent="0.3">
      <c r="A44" s="54"/>
      <c r="B44" s="55"/>
      <c r="C44" s="26"/>
      <c r="D44" s="56"/>
      <c r="E44" s="56"/>
      <c r="F44" s="56"/>
      <c r="G44" s="56"/>
    </row>
    <row r="45" spans="1:7" x14ac:dyDescent="0.3">
      <c r="A45" s="54"/>
      <c r="B45" s="55"/>
      <c r="C45" s="26"/>
      <c r="D45" s="56"/>
      <c r="E45" s="56"/>
      <c r="F45" s="56"/>
      <c r="G45" s="56"/>
    </row>
    <row r="46" spans="1:7" x14ac:dyDescent="0.3">
      <c r="A46" s="54"/>
      <c r="B46" s="55"/>
      <c r="C46" s="26"/>
      <c r="D46" s="56"/>
      <c r="E46" s="56"/>
      <c r="F46" s="56"/>
      <c r="G46" s="56"/>
    </row>
    <row r="47" spans="1:7" x14ac:dyDescent="0.3">
      <c r="A47" s="54"/>
      <c r="B47" s="55"/>
      <c r="C47" s="26"/>
      <c r="D47" s="56"/>
      <c r="E47" s="56"/>
      <c r="F47" s="56"/>
      <c r="G47" s="56"/>
    </row>
    <row r="48" spans="1:7" x14ac:dyDescent="0.3">
      <c r="A48" s="54"/>
      <c r="B48" s="55"/>
      <c r="C48" s="26"/>
      <c r="D48" s="56"/>
      <c r="E48" s="56"/>
      <c r="F48" s="56"/>
      <c r="G48" s="56"/>
    </row>
    <row r="49" spans="1:7" x14ac:dyDescent="0.3">
      <c r="A49" s="54"/>
      <c r="B49" s="55"/>
      <c r="C49" s="26"/>
      <c r="D49" s="56"/>
      <c r="E49" s="56"/>
      <c r="F49" s="56"/>
      <c r="G49" s="56"/>
    </row>
    <row r="50" spans="1:7" x14ac:dyDescent="0.3">
      <c r="A50" s="54"/>
      <c r="B50" s="55"/>
      <c r="C50" s="26"/>
      <c r="D50" s="56"/>
      <c r="E50" s="56"/>
      <c r="F50" s="56"/>
      <c r="G50" s="56"/>
    </row>
    <row r="51" spans="1:7" x14ac:dyDescent="0.3">
      <c r="A51" s="54"/>
      <c r="B51" s="55"/>
      <c r="C51" s="26"/>
      <c r="D51" s="56"/>
      <c r="E51" s="56"/>
      <c r="F51" s="56"/>
      <c r="G51" s="56"/>
    </row>
    <row r="52" spans="1:7" x14ac:dyDescent="0.3">
      <c r="A52" s="54"/>
      <c r="B52" s="55"/>
      <c r="C52" s="26"/>
      <c r="D52" s="56"/>
      <c r="E52" s="56"/>
      <c r="F52" s="56"/>
      <c r="G52" s="56"/>
    </row>
    <row r="53" spans="1:7" x14ac:dyDescent="0.3">
      <c r="A53" s="54"/>
      <c r="B53" s="55"/>
      <c r="C53" s="26"/>
      <c r="D53" s="56"/>
      <c r="E53" s="56"/>
      <c r="F53" s="56"/>
      <c r="G53" s="56"/>
    </row>
    <row r="54" spans="1:7" x14ac:dyDescent="0.3">
      <c r="A54" s="54"/>
      <c r="B54" s="55"/>
      <c r="C54" s="26"/>
      <c r="D54" s="56"/>
      <c r="E54" s="56"/>
      <c r="F54" s="56"/>
      <c r="G54" s="56"/>
    </row>
    <row r="55" spans="1:7" x14ac:dyDescent="0.3">
      <c r="A55" s="54"/>
      <c r="B55" s="55"/>
      <c r="C55" s="26"/>
      <c r="D55" s="56"/>
      <c r="E55" s="56"/>
      <c r="F55" s="56"/>
      <c r="G55" s="56"/>
    </row>
    <row r="56" spans="1:7" x14ac:dyDescent="0.3">
      <c r="A56" s="54"/>
      <c r="B56" s="55"/>
      <c r="C56" s="26"/>
      <c r="D56" s="56"/>
      <c r="E56" s="56"/>
      <c r="F56" s="56"/>
      <c r="G56" s="56"/>
    </row>
    <row r="57" spans="1:7" x14ac:dyDescent="0.3">
      <c r="A57" s="54"/>
      <c r="B57" s="55"/>
      <c r="C57" s="26"/>
      <c r="D57" s="56"/>
      <c r="E57" s="56"/>
      <c r="F57" s="56"/>
      <c r="G57" s="56"/>
    </row>
    <row r="58" spans="1:7" x14ac:dyDescent="0.3">
      <c r="A58" s="54"/>
      <c r="B58" s="55"/>
      <c r="C58" s="26"/>
      <c r="D58" s="56"/>
      <c r="E58" s="56"/>
      <c r="F58" s="56"/>
      <c r="G58" s="56"/>
    </row>
    <row r="59" spans="1:7" x14ac:dyDescent="0.3">
      <c r="A59" s="54"/>
      <c r="B59" s="55"/>
      <c r="C59" s="26"/>
      <c r="D59" s="56"/>
      <c r="E59" s="56"/>
      <c r="F59" s="56"/>
      <c r="G59" s="56"/>
    </row>
    <row r="60" spans="1:7" x14ac:dyDescent="0.3">
      <c r="A60" s="54"/>
      <c r="B60" s="55"/>
      <c r="C60" s="26"/>
      <c r="D60" s="56"/>
      <c r="E60" s="56"/>
      <c r="F60" s="56"/>
      <c r="G60" s="56"/>
    </row>
    <row r="61" spans="1:7" x14ac:dyDescent="0.3">
      <c r="A61" s="54"/>
      <c r="B61" s="55"/>
      <c r="C61" s="26"/>
      <c r="D61" s="56"/>
      <c r="E61" s="56"/>
      <c r="F61" s="56"/>
      <c r="G61" s="56"/>
    </row>
    <row r="62" spans="1:7" x14ac:dyDescent="0.3">
      <c r="A62" s="54"/>
      <c r="B62" s="55"/>
      <c r="C62" s="26"/>
      <c r="D62" s="56"/>
      <c r="E62" s="56"/>
      <c r="F62" s="56"/>
      <c r="G62" s="56"/>
    </row>
    <row r="63" spans="1:7" x14ac:dyDescent="0.3">
      <c r="A63" s="54"/>
      <c r="B63" s="55"/>
      <c r="C63" s="26"/>
      <c r="D63" s="56"/>
      <c r="E63" s="56"/>
      <c r="F63" s="56"/>
      <c r="G63" s="56"/>
    </row>
    <row r="64" spans="1:7" x14ac:dyDescent="0.3">
      <c r="A64" s="54"/>
      <c r="B64" s="55"/>
      <c r="C64" s="26"/>
      <c r="D64" s="56"/>
      <c r="E64" s="56"/>
      <c r="F64" s="56"/>
      <c r="G64" s="56"/>
    </row>
    <row r="65" spans="1:7" x14ac:dyDescent="0.3">
      <c r="A65" s="54"/>
      <c r="B65" s="55"/>
      <c r="C65" s="26"/>
      <c r="D65" s="56"/>
      <c r="E65" s="56"/>
      <c r="F65" s="56"/>
      <c r="G65" s="56"/>
    </row>
    <row r="66" spans="1:7" x14ac:dyDescent="0.3">
      <c r="A66" s="54"/>
      <c r="B66" s="55"/>
      <c r="C66" s="26"/>
      <c r="D66" s="56"/>
      <c r="E66" s="56"/>
      <c r="F66" s="56"/>
      <c r="G66" s="56"/>
    </row>
    <row r="67" spans="1:7" x14ac:dyDescent="0.3">
      <c r="A67" s="54"/>
      <c r="B67" s="55"/>
      <c r="C67" s="26"/>
      <c r="D67" s="56"/>
      <c r="E67" s="56"/>
      <c r="F67" s="56"/>
      <c r="G67" s="56"/>
    </row>
    <row r="68" spans="1:7" x14ac:dyDescent="0.3">
      <c r="A68" s="54"/>
      <c r="B68" s="55"/>
      <c r="C68" s="26"/>
      <c r="D68" s="56"/>
      <c r="E68" s="56"/>
      <c r="F68" s="56"/>
      <c r="G68" s="56"/>
    </row>
    <row r="69" spans="1:7" x14ac:dyDescent="0.3">
      <c r="A69" s="54"/>
      <c r="B69" s="55"/>
      <c r="C69" s="26"/>
      <c r="D69" s="56"/>
      <c r="E69" s="56"/>
      <c r="F69" s="56"/>
      <c r="G69" s="56"/>
    </row>
    <row r="70" spans="1:7" x14ac:dyDescent="0.3">
      <c r="A70" s="54"/>
      <c r="B70" s="55"/>
      <c r="C70" s="26"/>
      <c r="D70" s="56"/>
      <c r="E70" s="56"/>
      <c r="F70" s="56"/>
      <c r="G70" s="56"/>
    </row>
    <row r="71" spans="1:7" x14ac:dyDescent="0.3">
      <c r="A71" s="54"/>
      <c r="B71" s="55"/>
      <c r="C71" s="26"/>
      <c r="D71" s="56"/>
      <c r="E71" s="56"/>
      <c r="F71" s="56"/>
      <c r="G71" s="56"/>
    </row>
    <row r="72" spans="1:7" x14ac:dyDescent="0.3">
      <c r="A72" s="54"/>
      <c r="B72" s="55"/>
      <c r="C72" s="26"/>
      <c r="D72" s="56"/>
      <c r="E72" s="56"/>
      <c r="F72" s="56"/>
      <c r="G72" s="56"/>
    </row>
    <row r="73" spans="1:7" x14ac:dyDescent="0.3">
      <c r="A73" s="54"/>
      <c r="B73" s="55"/>
      <c r="C73" s="26"/>
      <c r="D73" s="56"/>
      <c r="E73" s="56"/>
      <c r="F73" s="56"/>
      <c r="G73" s="56"/>
    </row>
    <row r="74" spans="1:7" x14ac:dyDescent="0.3">
      <c r="A74" s="54"/>
      <c r="B74" s="55"/>
      <c r="C74" s="26"/>
      <c r="D74" s="56"/>
      <c r="E74" s="56"/>
      <c r="F74" s="56"/>
      <c r="G74" s="56"/>
    </row>
    <row r="75" spans="1:7" x14ac:dyDescent="0.3">
      <c r="A75" s="54"/>
      <c r="B75" s="55"/>
      <c r="C75" s="26"/>
      <c r="D75" s="56"/>
      <c r="E75" s="56"/>
      <c r="F75" s="56"/>
      <c r="G75" s="5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L9" sqref="L9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32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60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62">
        <v>66201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66201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46022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8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66201</v>
      </c>
      <c r="D16" s="56">
        <f>ROUND(C16*$E$12/12,3)</f>
        <v>193.08600000000001</v>
      </c>
      <c r="E16" s="56">
        <f>PPMT($E$12/12,B16,$E$7,-$E$10,$E$11,0)</f>
        <v>1011.2254587759439</v>
      </c>
      <c r="F16" s="56">
        <f>ROUND(PMT($E$12/12,E7,-E10,E11),3)</f>
        <v>1204.3119999999999</v>
      </c>
      <c r="G16" s="56">
        <f>ROUND(C16-E16,3)</f>
        <v>65189.775000000001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65189.775000000001</v>
      </c>
      <c r="D17" s="56">
        <f t="shared" ref="D17:D75" si="0">ROUND(C17*$E$12/12,3)</f>
        <v>190.137</v>
      </c>
      <c r="E17" s="56">
        <f>PPMT($E$12/12,B17,$E$7,-$E$10,$E$11,0)</f>
        <v>1014.1748663640404</v>
      </c>
      <c r="F17" s="56">
        <f>F16</f>
        <v>1204.3119999999999</v>
      </c>
      <c r="G17" s="56">
        <f>ROUND(C17-E17,3)</f>
        <v>64175.6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75" si="1">G17</f>
        <v>64175.6</v>
      </c>
      <c r="D18" s="56">
        <f t="shared" si="0"/>
        <v>187.179</v>
      </c>
      <c r="E18" s="56">
        <f>PPMT($E$12/12,B18,$E$7,-$E$10,$E$11,0)</f>
        <v>1017.1328763909355</v>
      </c>
      <c r="F18" s="56">
        <f t="shared" ref="F18:F75" si="2">F17</f>
        <v>1204.3119999999999</v>
      </c>
      <c r="G18" s="56">
        <f>ROUND(C18-E18,3)</f>
        <v>63158.466999999997</v>
      </c>
      <c r="K18" s="41"/>
      <c r="L18" s="41"/>
      <c r="M18" s="43"/>
    </row>
    <row r="19" spans="1:13" x14ac:dyDescent="0.3">
      <c r="A19" s="54">
        <f t="shared" ref="A19:A75" si="3">EDATE(A18,1)</f>
        <v>44287</v>
      </c>
      <c r="B19" s="55">
        <v>4</v>
      </c>
      <c r="C19" s="26">
        <f t="shared" si="1"/>
        <v>63158.466999999997</v>
      </c>
      <c r="D19" s="56">
        <f t="shared" si="0"/>
        <v>184.21199999999999</v>
      </c>
      <c r="E19" s="56">
        <f t="shared" ref="E19" si="4">PPMT($E$12/12,B19,$E$7,-$E$10,$E$11,0)</f>
        <v>1020.0995139470758</v>
      </c>
      <c r="F19" s="56">
        <f t="shared" si="2"/>
        <v>1204.3119999999999</v>
      </c>
      <c r="G19" s="56">
        <f t="shared" ref="G19:G74" si="5">ROUND(C19-E19,3)</f>
        <v>62138.366999999998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62138.366999999998</v>
      </c>
      <c r="D20" s="56">
        <f t="shared" si="0"/>
        <v>181.23699999999999</v>
      </c>
      <c r="E20" s="56">
        <f>PPMT($E$12/12,B20,$E$7,-$E$10,$E$11,0)</f>
        <v>1023.0748041960882</v>
      </c>
      <c r="F20" s="56">
        <f t="shared" si="2"/>
        <v>1204.3119999999999</v>
      </c>
      <c r="G20" s="56">
        <f t="shared" si="5"/>
        <v>61115.292000000001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61115.292000000001</v>
      </c>
      <c r="D21" s="56">
        <f t="shared" si="0"/>
        <v>178.25299999999999</v>
      </c>
      <c r="E21" s="56">
        <f t="shared" ref="E21:E75" si="6">PPMT($E$12/12,B21,$E$7,-$E$10,$E$11,0)</f>
        <v>1026.0587723749934</v>
      </c>
      <c r="F21" s="56">
        <f t="shared" si="2"/>
        <v>1204.3119999999999</v>
      </c>
      <c r="G21" s="56">
        <f t="shared" si="5"/>
        <v>60089.233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60089.233</v>
      </c>
      <c r="D22" s="56">
        <f t="shared" si="0"/>
        <v>175.26</v>
      </c>
      <c r="E22" s="56">
        <f t="shared" si="6"/>
        <v>1029.0514437944205</v>
      </c>
      <c r="F22" s="56">
        <f t="shared" si="2"/>
        <v>1204.3119999999999</v>
      </c>
      <c r="G22" s="56">
        <f t="shared" si="5"/>
        <v>59060.182000000001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59060.182000000001</v>
      </c>
      <c r="D23" s="56">
        <f t="shared" si="0"/>
        <v>172.25899999999999</v>
      </c>
      <c r="E23" s="56">
        <f t="shared" si="6"/>
        <v>1032.0528438388208</v>
      </c>
      <c r="F23" s="56">
        <f t="shared" si="2"/>
        <v>1204.3119999999999</v>
      </c>
      <c r="G23" s="56">
        <f t="shared" si="5"/>
        <v>58028.129000000001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58028.129000000001</v>
      </c>
      <c r="D24" s="56">
        <f t="shared" si="0"/>
        <v>169.249</v>
      </c>
      <c r="E24" s="56">
        <f t="shared" si="6"/>
        <v>1035.0629979666842</v>
      </c>
      <c r="F24" s="56">
        <f t="shared" si="2"/>
        <v>1204.3119999999999</v>
      </c>
      <c r="G24" s="56">
        <f t="shared" si="5"/>
        <v>56993.065999999999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56993.065999999999</v>
      </c>
      <c r="D25" s="56">
        <f t="shared" si="0"/>
        <v>166.23</v>
      </c>
      <c r="E25" s="56">
        <f t="shared" si="6"/>
        <v>1038.0819317107535</v>
      </c>
      <c r="F25" s="56">
        <f t="shared" si="2"/>
        <v>1204.3119999999999</v>
      </c>
      <c r="G25" s="56">
        <f t="shared" si="5"/>
        <v>55954.983999999997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55954.983999999997</v>
      </c>
      <c r="D26" s="56">
        <f t="shared" si="0"/>
        <v>163.202</v>
      </c>
      <c r="E26" s="56">
        <f t="shared" si="6"/>
        <v>1041.109670678243</v>
      </c>
      <c r="F26" s="56">
        <f t="shared" si="2"/>
        <v>1204.3119999999999</v>
      </c>
      <c r="G26" s="56">
        <f t="shared" si="5"/>
        <v>54913.874000000003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54913.874000000003</v>
      </c>
      <c r="D27" s="56">
        <f t="shared" si="0"/>
        <v>160.16499999999999</v>
      </c>
      <c r="E27" s="56">
        <f t="shared" si="6"/>
        <v>1044.1462405510547</v>
      </c>
      <c r="F27" s="56">
        <f t="shared" si="2"/>
        <v>1204.3119999999999</v>
      </c>
      <c r="G27" s="56">
        <f t="shared" si="5"/>
        <v>53869.728000000003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53869.728000000003</v>
      </c>
      <c r="D28" s="56">
        <f t="shared" si="0"/>
        <v>157.12</v>
      </c>
      <c r="E28" s="56">
        <f t="shared" si="6"/>
        <v>1047.1916670859953</v>
      </c>
      <c r="F28" s="56">
        <f t="shared" si="2"/>
        <v>1204.3119999999999</v>
      </c>
      <c r="G28" s="56">
        <f t="shared" si="5"/>
        <v>52822.536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52822.536</v>
      </c>
      <c r="D29" s="56">
        <f t="shared" si="0"/>
        <v>154.066</v>
      </c>
      <c r="E29" s="56">
        <f t="shared" si="6"/>
        <v>1050.2459761149962</v>
      </c>
      <c r="F29" s="56">
        <f t="shared" si="2"/>
        <v>1204.3119999999999</v>
      </c>
      <c r="G29" s="56">
        <f t="shared" si="5"/>
        <v>51772.29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51772.29</v>
      </c>
      <c r="D30" s="56">
        <f t="shared" si="0"/>
        <v>151.00299999999999</v>
      </c>
      <c r="E30" s="56">
        <f t="shared" si="6"/>
        <v>1053.3091935453315</v>
      </c>
      <c r="F30" s="56">
        <f t="shared" si="2"/>
        <v>1204.3119999999999</v>
      </c>
      <c r="G30" s="56">
        <f t="shared" si="5"/>
        <v>50718.981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50718.981</v>
      </c>
      <c r="D31" s="56">
        <f t="shared" si="0"/>
        <v>147.93</v>
      </c>
      <c r="E31" s="56">
        <f t="shared" si="6"/>
        <v>1056.3813453598386</v>
      </c>
      <c r="F31" s="56">
        <f t="shared" si="2"/>
        <v>1204.3119999999999</v>
      </c>
      <c r="G31" s="56">
        <f t="shared" si="5"/>
        <v>49662.6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49662.6</v>
      </c>
      <c r="D32" s="56">
        <f t="shared" si="0"/>
        <v>144.84899999999999</v>
      </c>
      <c r="E32" s="56">
        <f t="shared" si="6"/>
        <v>1059.4624576171382</v>
      </c>
      <c r="F32" s="56">
        <f t="shared" si="2"/>
        <v>1204.3119999999999</v>
      </c>
      <c r="G32" s="56">
        <f t="shared" si="5"/>
        <v>48603.137999999999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48603.137999999999</v>
      </c>
      <c r="D33" s="56">
        <f t="shared" si="0"/>
        <v>141.75899999999999</v>
      </c>
      <c r="E33" s="56">
        <f t="shared" si="6"/>
        <v>1062.552556451855</v>
      </c>
      <c r="F33" s="56">
        <f t="shared" si="2"/>
        <v>1204.3119999999999</v>
      </c>
      <c r="G33" s="56">
        <f t="shared" si="5"/>
        <v>47540.584999999999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47540.584999999999</v>
      </c>
      <c r="D34" s="56">
        <f t="shared" si="0"/>
        <v>138.66</v>
      </c>
      <c r="E34" s="56">
        <f t="shared" si="6"/>
        <v>1065.6516680748396</v>
      </c>
      <c r="F34" s="56">
        <f t="shared" si="2"/>
        <v>1204.3119999999999</v>
      </c>
      <c r="G34" s="56">
        <f t="shared" si="5"/>
        <v>46474.932999999997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46474.932999999997</v>
      </c>
      <c r="D35" s="56">
        <f t="shared" si="0"/>
        <v>135.55199999999999</v>
      </c>
      <c r="E35" s="56">
        <f t="shared" si="6"/>
        <v>1068.7598187733911</v>
      </c>
      <c r="F35" s="56">
        <f t="shared" si="2"/>
        <v>1204.3119999999999</v>
      </c>
      <c r="G35" s="56">
        <f t="shared" si="5"/>
        <v>45406.173000000003</v>
      </c>
    </row>
    <row r="36" spans="1:7" x14ac:dyDescent="0.3">
      <c r="A36" s="54">
        <f t="shared" si="3"/>
        <v>44805</v>
      </c>
      <c r="B36" s="55">
        <v>21</v>
      </c>
      <c r="C36" s="26">
        <f t="shared" si="1"/>
        <v>45406.173000000003</v>
      </c>
      <c r="D36" s="56">
        <f t="shared" si="0"/>
        <v>132.435</v>
      </c>
      <c r="E36" s="56">
        <f t="shared" si="6"/>
        <v>1071.8770349114805</v>
      </c>
      <c r="F36" s="56">
        <f t="shared" si="2"/>
        <v>1204.3119999999999</v>
      </c>
      <c r="G36" s="56">
        <f t="shared" si="5"/>
        <v>44334.296000000002</v>
      </c>
    </row>
    <row r="37" spans="1:7" x14ac:dyDescent="0.3">
      <c r="A37" s="54">
        <f t="shared" si="3"/>
        <v>44835</v>
      </c>
      <c r="B37" s="55">
        <v>22</v>
      </c>
      <c r="C37" s="26">
        <f t="shared" si="1"/>
        <v>44334.296000000002</v>
      </c>
      <c r="D37" s="56">
        <f t="shared" si="0"/>
        <v>129.30799999999999</v>
      </c>
      <c r="E37" s="56">
        <f t="shared" si="6"/>
        <v>1075.003342929972</v>
      </c>
      <c r="F37" s="56">
        <f t="shared" si="2"/>
        <v>1204.3119999999999</v>
      </c>
      <c r="G37" s="56">
        <f t="shared" si="5"/>
        <v>43259.292999999998</v>
      </c>
    </row>
    <row r="38" spans="1:7" x14ac:dyDescent="0.3">
      <c r="A38" s="54">
        <f t="shared" si="3"/>
        <v>44866</v>
      </c>
      <c r="B38" s="55">
        <v>23</v>
      </c>
      <c r="C38" s="26">
        <f t="shared" si="1"/>
        <v>43259.292999999998</v>
      </c>
      <c r="D38" s="56">
        <f t="shared" si="0"/>
        <v>126.173</v>
      </c>
      <c r="E38" s="56">
        <f t="shared" si="6"/>
        <v>1078.1387693468512</v>
      </c>
      <c r="F38" s="56">
        <f t="shared" si="2"/>
        <v>1204.3119999999999</v>
      </c>
      <c r="G38" s="56">
        <f t="shared" si="5"/>
        <v>42181.154000000002</v>
      </c>
    </row>
    <row r="39" spans="1:7" x14ac:dyDescent="0.3">
      <c r="A39" s="54">
        <f t="shared" si="3"/>
        <v>44896</v>
      </c>
      <c r="B39" s="55">
        <v>24</v>
      </c>
      <c r="C39" s="26">
        <f t="shared" si="1"/>
        <v>42181.154000000002</v>
      </c>
      <c r="D39" s="56">
        <f t="shared" si="0"/>
        <v>123.02800000000001</v>
      </c>
      <c r="E39" s="56">
        <f t="shared" si="6"/>
        <v>1081.283340757446</v>
      </c>
      <c r="F39" s="56">
        <f t="shared" si="2"/>
        <v>1204.3119999999999</v>
      </c>
      <c r="G39" s="56">
        <f t="shared" si="5"/>
        <v>41099.870999999999</v>
      </c>
    </row>
    <row r="40" spans="1:7" x14ac:dyDescent="0.3">
      <c r="A40" s="54">
        <f t="shared" si="3"/>
        <v>44927</v>
      </c>
      <c r="B40" s="55">
        <v>25</v>
      </c>
      <c r="C40" s="26">
        <f t="shared" si="1"/>
        <v>41099.870999999999</v>
      </c>
      <c r="D40" s="56">
        <f t="shared" si="0"/>
        <v>119.875</v>
      </c>
      <c r="E40" s="56">
        <f t="shared" si="6"/>
        <v>1084.4370838346554</v>
      </c>
      <c r="F40" s="56">
        <f t="shared" si="2"/>
        <v>1204.3119999999999</v>
      </c>
      <c r="G40" s="56">
        <f t="shared" si="5"/>
        <v>40015.434000000001</v>
      </c>
    </row>
    <row r="41" spans="1:7" x14ac:dyDescent="0.3">
      <c r="A41" s="54">
        <f t="shared" si="3"/>
        <v>44958</v>
      </c>
      <c r="B41" s="55">
        <v>26</v>
      </c>
      <c r="C41" s="26">
        <f t="shared" si="1"/>
        <v>40015.434000000001</v>
      </c>
      <c r="D41" s="56">
        <f t="shared" si="0"/>
        <v>116.712</v>
      </c>
      <c r="E41" s="56">
        <f t="shared" si="6"/>
        <v>1087.6000253291731</v>
      </c>
      <c r="F41" s="56">
        <f t="shared" si="2"/>
        <v>1204.3119999999999</v>
      </c>
      <c r="G41" s="56">
        <f t="shared" si="5"/>
        <v>38927.834000000003</v>
      </c>
    </row>
    <row r="42" spans="1:7" x14ac:dyDescent="0.3">
      <c r="A42" s="54">
        <f t="shared" si="3"/>
        <v>44986</v>
      </c>
      <c r="B42" s="55">
        <v>27</v>
      </c>
      <c r="C42" s="26">
        <f t="shared" si="1"/>
        <v>38927.834000000003</v>
      </c>
      <c r="D42" s="56">
        <f t="shared" si="0"/>
        <v>113.54</v>
      </c>
      <c r="E42" s="56">
        <f t="shared" si="6"/>
        <v>1090.7721920697165</v>
      </c>
      <c r="F42" s="56">
        <f t="shared" si="2"/>
        <v>1204.3119999999999</v>
      </c>
      <c r="G42" s="56">
        <f t="shared" si="5"/>
        <v>37837.061999999998</v>
      </c>
    </row>
    <row r="43" spans="1:7" x14ac:dyDescent="0.3">
      <c r="A43" s="54">
        <f t="shared" si="3"/>
        <v>45017</v>
      </c>
      <c r="B43" s="55">
        <v>28</v>
      </c>
      <c r="C43" s="26">
        <f t="shared" si="1"/>
        <v>37837.061999999998</v>
      </c>
      <c r="D43" s="56">
        <f t="shared" si="0"/>
        <v>110.358</v>
      </c>
      <c r="E43" s="56">
        <f t="shared" si="6"/>
        <v>1093.9536109632531</v>
      </c>
      <c r="F43" s="56">
        <f t="shared" si="2"/>
        <v>1204.3119999999999</v>
      </c>
      <c r="G43" s="56">
        <f t="shared" si="5"/>
        <v>36743.108</v>
      </c>
    </row>
    <row r="44" spans="1:7" x14ac:dyDescent="0.3">
      <c r="A44" s="54">
        <f t="shared" si="3"/>
        <v>45047</v>
      </c>
      <c r="B44" s="55">
        <v>29</v>
      </c>
      <c r="C44" s="26">
        <f t="shared" si="1"/>
        <v>36743.108</v>
      </c>
      <c r="D44" s="56">
        <f t="shared" si="0"/>
        <v>107.167</v>
      </c>
      <c r="E44" s="56">
        <f t="shared" si="6"/>
        <v>1097.1443089952293</v>
      </c>
      <c r="F44" s="56">
        <f t="shared" si="2"/>
        <v>1204.3119999999999</v>
      </c>
      <c r="G44" s="56">
        <f t="shared" si="5"/>
        <v>35645.964</v>
      </c>
    </row>
    <row r="45" spans="1:7" x14ac:dyDescent="0.3">
      <c r="A45" s="54">
        <f t="shared" si="3"/>
        <v>45078</v>
      </c>
      <c r="B45" s="55">
        <v>30</v>
      </c>
      <c r="C45" s="26">
        <f t="shared" si="1"/>
        <v>35645.964</v>
      </c>
      <c r="D45" s="56">
        <f t="shared" si="0"/>
        <v>103.967</v>
      </c>
      <c r="E45" s="56">
        <f t="shared" si="6"/>
        <v>1100.3443132297987</v>
      </c>
      <c r="F45" s="56">
        <f t="shared" si="2"/>
        <v>1204.3119999999999</v>
      </c>
      <c r="G45" s="56">
        <f t="shared" si="5"/>
        <v>34545.620000000003</v>
      </c>
    </row>
    <row r="46" spans="1:7" x14ac:dyDescent="0.3">
      <c r="A46" s="54">
        <f t="shared" si="3"/>
        <v>45108</v>
      </c>
      <c r="B46" s="55">
        <v>31</v>
      </c>
      <c r="C46" s="26">
        <f t="shared" si="1"/>
        <v>34545.620000000003</v>
      </c>
      <c r="D46" s="56">
        <f t="shared" si="0"/>
        <v>100.758</v>
      </c>
      <c r="E46" s="56">
        <f t="shared" si="6"/>
        <v>1103.5536508100522</v>
      </c>
      <c r="F46" s="56">
        <f t="shared" si="2"/>
        <v>1204.3119999999999</v>
      </c>
      <c r="G46" s="56">
        <f t="shared" si="5"/>
        <v>33442.065999999999</v>
      </c>
    </row>
    <row r="47" spans="1:7" x14ac:dyDescent="0.3">
      <c r="A47" s="54">
        <f t="shared" si="3"/>
        <v>45139</v>
      </c>
      <c r="B47" s="55">
        <v>32</v>
      </c>
      <c r="C47" s="26">
        <f t="shared" si="1"/>
        <v>33442.065999999999</v>
      </c>
      <c r="D47" s="56">
        <f t="shared" si="0"/>
        <v>97.539000000000001</v>
      </c>
      <c r="E47" s="56">
        <f t="shared" si="6"/>
        <v>1106.7723489582481</v>
      </c>
      <c r="F47" s="56">
        <f t="shared" si="2"/>
        <v>1204.3119999999999</v>
      </c>
      <c r="G47" s="56">
        <f t="shared" si="5"/>
        <v>32335.294000000002</v>
      </c>
    </row>
    <row r="48" spans="1:7" x14ac:dyDescent="0.3">
      <c r="A48" s="54">
        <f t="shared" si="3"/>
        <v>45170</v>
      </c>
      <c r="B48" s="55">
        <v>33</v>
      </c>
      <c r="C48" s="26">
        <f t="shared" si="1"/>
        <v>32335.294000000002</v>
      </c>
      <c r="D48" s="56">
        <f t="shared" si="0"/>
        <v>94.311000000000007</v>
      </c>
      <c r="E48" s="56">
        <f t="shared" si="6"/>
        <v>1110.0004349760432</v>
      </c>
      <c r="F48" s="56">
        <f t="shared" si="2"/>
        <v>1204.3119999999999</v>
      </c>
      <c r="G48" s="56">
        <f t="shared" si="5"/>
        <v>31225.294000000002</v>
      </c>
    </row>
    <row r="49" spans="1:7" x14ac:dyDescent="0.3">
      <c r="A49" s="54">
        <f t="shared" si="3"/>
        <v>45200</v>
      </c>
      <c r="B49" s="55">
        <v>34</v>
      </c>
      <c r="C49" s="26">
        <f t="shared" si="1"/>
        <v>31225.294000000002</v>
      </c>
      <c r="D49" s="56">
        <f t="shared" si="0"/>
        <v>91.073999999999998</v>
      </c>
      <c r="E49" s="56">
        <f t="shared" si="6"/>
        <v>1113.2379362447232</v>
      </c>
      <c r="F49" s="56">
        <f t="shared" si="2"/>
        <v>1204.3119999999999</v>
      </c>
      <c r="G49" s="56">
        <f t="shared" si="5"/>
        <v>30112.056</v>
      </c>
    </row>
    <row r="50" spans="1:7" x14ac:dyDescent="0.3">
      <c r="A50" s="54">
        <f t="shared" si="3"/>
        <v>45231</v>
      </c>
      <c r="B50" s="55">
        <v>35</v>
      </c>
      <c r="C50" s="26">
        <f t="shared" si="1"/>
        <v>30112.056</v>
      </c>
      <c r="D50" s="56">
        <f t="shared" si="0"/>
        <v>87.826999999999998</v>
      </c>
      <c r="E50" s="56">
        <f t="shared" si="6"/>
        <v>1116.4848802254371</v>
      </c>
      <c r="F50" s="56">
        <f t="shared" si="2"/>
        <v>1204.3119999999999</v>
      </c>
      <c r="G50" s="56">
        <f t="shared" si="5"/>
        <v>28995.571</v>
      </c>
    </row>
    <row r="51" spans="1:7" x14ac:dyDescent="0.3">
      <c r="A51" s="54">
        <f t="shared" si="3"/>
        <v>45261</v>
      </c>
      <c r="B51" s="55">
        <v>36</v>
      </c>
      <c r="C51" s="26">
        <f t="shared" si="1"/>
        <v>28995.571</v>
      </c>
      <c r="D51" s="56">
        <f t="shared" si="0"/>
        <v>84.57</v>
      </c>
      <c r="E51" s="56">
        <f t="shared" si="6"/>
        <v>1119.7412944594278</v>
      </c>
      <c r="F51" s="56">
        <f t="shared" si="2"/>
        <v>1204.3119999999999</v>
      </c>
      <c r="G51" s="56">
        <f t="shared" si="5"/>
        <v>27875.83</v>
      </c>
    </row>
    <row r="52" spans="1:7" x14ac:dyDescent="0.3">
      <c r="A52" s="54">
        <f t="shared" si="3"/>
        <v>45292</v>
      </c>
      <c r="B52" s="55">
        <v>37</v>
      </c>
      <c r="C52" s="26">
        <f t="shared" si="1"/>
        <v>27875.83</v>
      </c>
      <c r="D52" s="56">
        <f t="shared" si="0"/>
        <v>81.305000000000007</v>
      </c>
      <c r="E52" s="56">
        <f t="shared" si="6"/>
        <v>1123.007206568268</v>
      </c>
      <c r="F52" s="56">
        <f t="shared" si="2"/>
        <v>1204.3119999999999</v>
      </c>
      <c r="G52" s="56">
        <f t="shared" si="5"/>
        <v>26752.823</v>
      </c>
    </row>
    <row r="53" spans="1:7" x14ac:dyDescent="0.3">
      <c r="A53" s="54">
        <f t="shared" si="3"/>
        <v>45323</v>
      </c>
      <c r="B53" s="55">
        <v>38</v>
      </c>
      <c r="C53" s="26">
        <f t="shared" si="1"/>
        <v>26752.823</v>
      </c>
      <c r="D53" s="56">
        <f t="shared" si="0"/>
        <v>78.028999999999996</v>
      </c>
      <c r="E53" s="56">
        <f t="shared" si="6"/>
        <v>1126.2826442540922</v>
      </c>
      <c r="F53" s="56">
        <f t="shared" si="2"/>
        <v>1204.3119999999999</v>
      </c>
      <c r="G53" s="56">
        <f t="shared" si="5"/>
        <v>25626.54</v>
      </c>
    </row>
    <row r="54" spans="1:7" x14ac:dyDescent="0.3">
      <c r="A54" s="54">
        <f t="shared" si="3"/>
        <v>45352</v>
      </c>
      <c r="B54" s="55">
        <v>39</v>
      </c>
      <c r="C54" s="26">
        <f t="shared" si="1"/>
        <v>25626.54</v>
      </c>
      <c r="D54" s="56">
        <f t="shared" si="0"/>
        <v>74.744</v>
      </c>
      <c r="E54" s="56">
        <f t="shared" si="6"/>
        <v>1129.5676352998332</v>
      </c>
      <c r="F54" s="56">
        <f t="shared" si="2"/>
        <v>1204.3119999999999</v>
      </c>
      <c r="G54" s="56">
        <f t="shared" si="5"/>
        <v>24496.972000000002</v>
      </c>
    </row>
    <row r="55" spans="1:7" x14ac:dyDescent="0.3">
      <c r="A55" s="54">
        <f t="shared" si="3"/>
        <v>45383</v>
      </c>
      <c r="B55" s="55">
        <v>40</v>
      </c>
      <c r="C55" s="26">
        <f t="shared" si="1"/>
        <v>24496.972000000002</v>
      </c>
      <c r="D55" s="56">
        <f t="shared" si="0"/>
        <v>71.45</v>
      </c>
      <c r="E55" s="56">
        <f t="shared" si="6"/>
        <v>1132.8622075694575</v>
      </c>
      <c r="F55" s="56">
        <f t="shared" si="2"/>
        <v>1204.3119999999999</v>
      </c>
      <c r="G55" s="56">
        <f t="shared" si="5"/>
        <v>23364.11</v>
      </c>
    </row>
    <row r="56" spans="1:7" x14ac:dyDescent="0.3">
      <c r="A56" s="54">
        <f t="shared" si="3"/>
        <v>45413</v>
      </c>
      <c r="B56" s="55">
        <v>41</v>
      </c>
      <c r="C56" s="26">
        <f t="shared" si="1"/>
        <v>23364.11</v>
      </c>
      <c r="D56" s="56">
        <f t="shared" si="0"/>
        <v>68.144999999999996</v>
      </c>
      <c r="E56" s="56">
        <f t="shared" si="6"/>
        <v>1136.1663890082018</v>
      </c>
      <c r="F56" s="56">
        <f t="shared" si="2"/>
        <v>1204.3119999999999</v>
      </c>
      <c r="G56" s="56">
        <f t="shared" si="5"/>
        <v>22227.944</v>
      </c>
    </row>
    <row r="57" spans="1:7" x14ac:dyDescent="0.3">
      <c r="A57" s="54">
        <f t="shared" si="3"/>
        <v>45444</v>
      </c>
      <c r="B57" s="55">
        <v>42</v>
      </c>
      <c r="C57" s="26">
        <f t="shared" si="1"/>
        <v>22227.944</v>
      </c>
      <c r="D57" s="56">
        <f t="shared" si="0"/>
        <v>64.831999999999994</v>
      </c>
      <c r="E57" s="56">
        <f t="shared" si="6"/>
        <v>1139.4802076428091</v>
      </c>
      <c r="F57" s="56">
        <f t="shared" si="2"/>
        <v>1204.3119999999999</v>
      </c>
      <c r="G57" s="56">
        <f t="shared" si="5"/>
        <v>21088.464</v>
      </c>
    </row>
    <row r="58" spans="1:7" x14ac:dyDescent="0.3">
      <c r="A58" s="54">
        <f t="shared" si="3"/>
        <v>45474</v>
      </c>
      <c r="B58" s="55">
        <v>43</v>
      </c>
      <c r="C58" s="26">
        <f t="shared" si="1"/>
        <v>21088.464</v>
      </c>
      <c r="D58" s="56">
        <f t="shared" si="0"/>
        <v>61.508000000000003</v>
      </c>
      <c r="E58" s="56">
        <f t="shared" si="6"/>
        <v>1142.8036915817675</v>
      </c>
      <c r="F58" s="56">
        <f t="shared" si="2"/>
        <v>1204.3119999999999</v>
      </c>
      <c r="G58" s="56">
        <f t="shared" si="5"/>
        <v>19945.66</v>
      </c>
    </row>
    <row r="59" spans="1:7" x14ac:dyDescent="0.3">
      <c r="A59" s="54">
        <f t="shared" si="3"/>
        <v>45505</v>
      </c>
      <c r="B59" s="55">
        <v>44</v>
      </c>
      <c r="C59" s="26">
        <f t="shared" si="1"/>
        <v>19945.66</v>
      </c>
      <c r="D59" s="56">
        <f t="shared" si="0"/>
        <v>58.174999999999997</v>
      </c>
      <c r="E59" s="56">
        <f t="shared" si="6"/>
        <v>1146.1368690155475</v>
      </c>
      <c r="F59" s="56">
        <f t="shared" si="2"/>
        <v>1204.3119999999999</v>
      </c>
      <c r="G59" s="56">
        <f t="shared" si="5"/>
        <v>18799.523000000001</v>
      </c>
    </row>
    <row r="60" spans="1:7" x14ac:dyDescent="0.3">
      <c r="A60" s="54">
        <f t="shared" si="3"/>
        <v>45536</v>
      </c>
      <c r="B60" s="55">
        <v>45</v>
      </c>
      <c r="C60" s="26">
        <f t="shared" si="1"/>
        <v>18799.523000000001</v>
      </c>
      <c r="D60" s="56">
        <f t="shared" si="0"/>
        <v>54.832000000000001</v>
      </c>
      <c r="E60" s="56">
        <f t="shared" si="6"/>
        <v>1149.4797682168428</v>
      </c>
      <c r="F60" s="56">
        <f t="shared" si="2"/>
        <v>1204.3119999999999</v>
      </c>
      <c r="G60" s="56">
        <f t="shared" si="5"/>
        <v>17650.043000000001</v>
      </c>
    </row>
    <row r="61" spans="1:7" x14ac:dyDescent="0.3">
      <c r="A61" s="54">
        <f t="shared" si="3"/>
        <v>45566</v>
      </c>
      <c r="B61" s="55">
        <v>46</v>
      </c>
      <c r="C61" s="26">
        <f t="shared" si="1"/>
        <v>17650.043000000001</v>
      </c>
      <c r="D61" s="56">
        <f t="shared" si="0"/>
        <v>51.478999999999999</v>
      </c>
      <c r="E61" s="56">
        <f t="shared" si="6"/>
        <v>1152.8324175408086</v>
      </c>
      <c r="F61" s="56">
        <f t="shared" si="2"/>
        <v>1204.3119999999999</v>
      </c>
      <c r="G61" s="56">
        <f t="shared" si="5"/>
        <v>16497.210999999999</v>
      </c>
    </row>
    <row r="62" spans="1:7" x14ac:dyDescent="0.3">
      <c r="A62" s="54">
        <f t="shared" si="3"/>
        <v>45597</v>
      </c>
      <c r="B62" s="55">
        <v>47</v>
      </c>
      <c r="C62" s="26">
        <f t="shared" si="1"/>
        <v>16497.210999999999</v>
      </c>
      <c r="D62" s="56">
        <f t="shared" si="0"/>
        <v>48.116999999999997</v>
      </c>
      <c r="E62" s="56">
        <f t="shared" si="6"/>
        <v>1156.1948454253027</v>
      </c>
      <c r="F62" s="56">
        <f t="shared" si="2"/>
        <v>1204.3119999999999</v>
      </c>
      <c r="G62" s="56">
        <f t="shared" si="5"/>
        <v>15341.016</v>
      </c>
    </row>
    <row r="63" spans="1:7" x14ac:dyDescent="0.3">
      <c r="A63" s="54">
        <f t="shared" si="3"/>
        <v>45627</v>
      </c>
      <c r="B63" s="55">
        <v>48</v>
      </c>
      <c r="C63" s="26">
        <f t="shared" si="1"/>
        <v>15341.016</v>
      </c>
      <c r="D63" s="56">
        <f t="shared" si="0"/>
        <v>44.744999999999997</v>
      </c>
      <c r="E63" s="56">
        <f t="shared" si="6"/>
        <v>1159.5670803911264</v>
      </c>
      <c r="F63" s="56">
        <f t="shared" si="2"/>
        <v>1204.3119999999999</v>
      </c>
      <c r="G63" s="56">
        <f t="shared" si="5"/>
        <v>14181.449000000001</v>
      </c>
    </row>
    <row r="64" spans="1:7" x14ac:dyDescent="0.3">
      <c r="A64" s="54">
        <f t="shared" si="3"/>
        <v>45658</v>
      </c>
      <c r="B64" s="55">
        <v>49</v>
      </c>
      <c r="C64" s="26">
        <f t="shared" si="1"/>
        <v>14181.449000000001</v>
      </c>
      <c r="D64" s="56">
        <f t="shared" si="0"/>
        <v>41.363</v>
      </c>
      <c r="E64" s="56">
        <f t="shared" si="6"/>
        <v>1162.9491510422672</v>
      </c>
      <c r="F64" s="56">
        <f t="shared" si="2"/>
        <v>1204.3119999999999</v>
      </c>
      <c r="G64" s="56">
        <f t="shared" si="5"/>
        <v>13018.5</v>
      </c>
    </row>
    <row r="65" spans="1:7" x14ac:dyDescent="0.3">
      <c r="A65" s="54">
        <f t="shared" si="3"/>
        <v>45689</v>
      </c>
      <c r="B65" s="55">
        <v>50</v>
      </c>
      <c r="C65" s="26">
        <f t="shared" si="1"/>
        <v>13018.5</v>
      </c>
      <c r="D65" s="56">
        <f t="shared" si="0"/>
        <v>37.970999999999997</v>
      </c>
      <c r="E65" s="56">
        <f t="shared" si="6"/>
        <v>1166.3410860661404</v>
      </c>
      <c r="F65" s="56">
        <f t="shared" si="2"/>
        <v>1204.3119999999999</v>
      </c>
      <c r="G65" s="56">
        <f t="shared" si="5"/>
        <v>11852.159</v>
      </c>
    </row>
    <row r="66" spans="1:7" x14ac:dyDescent="0.3">
      <c r="A66" s="54">
        <f t="shared" si="3"/>
        <v>45717</v>
      </c>
      <c r="B66" s="55">
        <v>51</v>
      </c>
      <c r="C66" s="26">
        <f t="shared" si="1"/>
        <v>11852.159</v>
      </c>
      <c r="D66" s="56">
        <f t="shared" si="0"/>
        <v>34.569000000000003</v>
      </c>
      <c r="E66" s="56">
        <f t="shared" si="6"/>
        <v>1169.7429142338335</v>
      </c>
      <c r="F66" s="56">
        <f t="shared" si="2"/>
        <v>1204.3119999999999</v>
      </c>
      <c r="G66" s="56">
        <f t="shared" si="5"/>
        <v>10682.415999999999</v>
      </c>
    </row>
    <row r="67" spans="1:7" x14ac:dyDescent="0.3">
      <c r="A67" s="54">
        <f t="shared" si="3"/>
        <v>45748</v>
      </c>
      <c r="B67" s="55">
        <v>52</v>
      </c>
      <c r="C67" s="26">
        <f t="shared" si="1"/>
        <v>10682.415999999999</v>
      </c>
      <c r="D67" s="56">
        <f t="shared" si="0"/>
        <v>31.157</v>
      </c>
      <c r="E67" s="56">
        <f t="shared" si="6"/>
        <v>1173.1546644003488</v>
      </c>
      <c r="F67" s="56">
        <f t="shared" si="2"/>
        <v>1204.3119999999999</v>
      </c>
      <c r="G67" s="56">
        <f t="shared" si="5"/>
        <v>9509.2610000000004</v>
      </c>
    </row>
    <row r="68" spans="1:7" x14ac:dyDescent="0.3">
      <c r="A68" s="54">
        <f t="shared" si="3"/>
        <v>45778</v>
      </c>
      <c r="B68" s="55">
        <v>53</v>
      </c>
      <c r="C68" s="26">
        <f t="shared" si="1"/>
        <v>9509.2610000000004</v>
      </c>
      <c r="D68" s="56">
        <f t="shared" si="0"/>
        <v>27.734999999999999</v>
      </c>
      <c r="E68" s="56">
        <f t="shared" si="6"/>
        <v>1176.5763655048497</v>
      </c>
      <c r="F68" s="56">
        <f t="shared" si="2"/>
        <v>1204.3119999999999</v>
      </c>
      <c r="G68" s="56">
        <f t="shared" si="5"/>
        <v>8332.6849999999995</v>
      </c>
    </row>
    <row r="69" spans="1:7" x14ac:dyDescent="0.3">
      <c r="A69" s="54">
        <f t="shared" si="3"/>
        <v>45809</v>
      </c>
      <c r="B69" s="55">
        <v>54</v>
      </c>
      <c r="C69" s="26">
        <f t="shared" si="1"/>
        <v>8332.6849999999995</v>
      </c>
      <c r="D69" s="56">
        <f t="shared" si="0"/>
        <v>24.303999999999998</v>
      </c>
      <c r="E69" s="56">
        <f t="shared" si="6"/>
        <v>1180.0080465709057</v>
      </c>
      <c r="F69" s="56">
        <f t="shared" si="2"/>
        <v>1204.3119999999999</v>
      </c>
      <c r="G69" s="56">
        <f t="shared" si="5"/>
        <v>7152.6769999999997</v>
      </c>
    </row>
    <row r="70" spans="1:7" x14ac:dyDescent="0.3">
      <c r="A70" s="54">
        <f t="shared" si="3"/>
        <v>45839</v>
      </c>
      <c r="B70" s="55">
        <v>55</v>
      </c>
      <c r="C70" s="26">
        <f t="shared" si="1"/>
        <v>7152.6769999999997</v>
      </c>
      <c r="D70" s="56">
        <f t="shared" si="0"/>
        <v>20.861999999999998</v>
      </c>
      <c r="E70" s="56">
        <f t="shared" si="6"/>
        <v>1183.4497367067374</v>
      </c>
      <c r="F70" s="56">
        <f t="shared" si="2"/>
        <v>1204.3119999999999</v>
      </c>
      <c r="G70" s="56">
        <f t="shared" si="5"/>
        <v>5969.2269999999999</v>
      </c>
    </row>
    <row r="71" spans="1:7" x14ac:dyDescent="0.3">
      <c r="A71" s="54">
        <f t="shared" si="3"/>
        <v>45870</v>
      </c>
      <c r="B71" s="55">
        <v>56</v>
      </c>
      <c r="C71" s="26">
        <f t="shared" si="1"/>
        <v>5969.2269999999999</v>
      </c>
      <c r="D71" s="56">
        <f t="shared" si="0"/>
        <v>17.41</v>
      </c>
      <c r="E71" s="56">
        <f t="shared" si="6"/>
        <v>1186.9014651054654</v>
      </c>
      <c r="F71" s="56">
        <f t="shared" si="2"/>
        <v>1204.3119999999999</v>
      </c>
      <c r="G71" s="56">
        <f t="shared" si="5"/>
        <v>4782.326</v>
      </c>
    </row>
    <row r="72" spans="1:7" x14ac:dyDescent="0.3">
      <c r="A72" s="54">
        <f t="shared" si="3"/>
        <v>45901</v>
      </c>
      <c r="B72" s="55">
        <v>57</v>
      </c>
      <c r="C72" s="26">
        <f t="shared" si="1"/>
        <v>4782.326</v>
      </c>
      <c r="D72" s="56">
        <f t="shared" si="0"/>
        <v>13.948</v>
      </c>
      <c r="E72" s="56">
        <f t="shared" si="6"/>
        <v>1190.3632610453565</v>
      </c>
      <c r="F72" s="56">
        <f t="shared" si="2"/>
        <v>1204.3119999999999</v>
      </c>
      <c r="G72" s="56">
        <f t="shared" si="5"/>
        <v>3591.9630000000002</v>
      </c>
    </row>
    <row r="73" spans="1:7" x14ac:dyDescent="0.3">
      <c r="A73" s="54">
        <f t="shared" si="3"/>
        <v>45931</v>
      </c>
      <c r="B73" s="55">
        <v>58</v>
      </c>
      <c r="C73" s="26">
        <f t="shared" si="1"/>
        <v>3591.9630000000002</v>
      </c>
      <c r="D73" s="56">
        <f t="shared" si="0"/>
        <v>10.477</v>
      </c>
      <c r="E73" s="56">
        <f t="shared" si="6"/>
        <v>1193.835153890072</v>
      </c>
      <c r="F73" s="56">
        <f t="shared" si="2"/>
        <v>1204.3119999999999</v>
      </c>
      <c r="G73" s="56">
        <f t="shared" si="5"/>
        <v>2398.1280000000002</v>
      </c>
    </row>
    <row r="74" spans="1:7" x14ac:dyDescent="0.3">
      <c r="A74" s="54">
        <f t="shared" si="3"/>
        <v>45962</v>
      </c>
      <c r="B74" s="55">
        <v>59</v>
      </c>
      <c r="C74" s="26">
        <f t="shared" si="1"/>
        <v>2398.1280000000002</v>
      </c>
      <c r="D74" s="56">
        <f t="shared" si="0"/>
        <v>6.9950000000000001</v>
      </c>
      <c r="E74" s="56">
        <f t="shared" si="6"/>
        <v>1197.317173088918</v>
      </c>
      <c r="F74" s="56">
        <f t="shared" si="2"/>
        <v>1204.3119999999999</v>
      </c>
      <c r="G74" s="56">
        <f t="shared" si="5"/>
        <v>1200.8109999999999</v>
      </c>
    </row>
    <row r="75" spans="1:7" x14ac:dyDescent="0.3">
      <c r="A75" s="54">
        <f t="shared" si="3"/>
        <v>45992</v>
      </c>
      <c r="B75" s="55">
        <v>60</v>
      </c>
      <c r="C75" s="26">
        <f t="shared" si="1"/>
        <v>1200.8109999999999</v>
      </c>
      <c r="D75" s="56">
        <f t="shared" si="0"/>
        <v>3.5019999999999998</v>
      </c>
      <c r="E75" s="56">
        <f t="shared" si="6"/>
        <v>1200.8093481770941</v>
      </c>
      <c r="F75" s="56">
        <f t="shared" si="2"/>
        <v>1204.3119999999999</v>
      </c>
      <c r="G75" s="63">
        <f>ROUND(C75-E75,2)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7" sqref="I7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52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60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11770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11770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46022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8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11770</v>
      </c>
      <c r="D16" s="56">
        <f>ROUND(C16*$E$12/12,3)</f>
        <v>34.329000000000001</v>
      </c>
      <c r="E16" s="56">
        <f>PPMT($E$12/12,B16,$E$7,-$E$10,$E$11,0)</f>
        <v>179.78767163325114</v>
      </c>
      <c r="F16" s="56">
        <f>ROUND(PMT($E$12/12,E7,-E10,E11),3)</f>
        <v>214.11699999999999</v>
      </c>
      <c r="G16" s="56">
        <f>ROUND(C16-E16,3)</f>
        <v>11590.212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11590.212</v>
      </c>
      <c r="D17" s="56">
        <f t="shared" ref="D17:D75" si="0">ROUND(C17*$E$12/12,3)</f>
        <v>33.805</v>
      </c>
      <c r="E17" s="56">
        <f>PPMT($E$12/12,B17,$E$7,-$E$10,$E$11,0)</f>
        <v>180.31205234218149</v>
      </c>
      <c r="F17" s="56">
        <f>F16</f>
        <v>214.11699999999999</v>
      </c>
      <c r="G17" s="56">
        <f>ROUND(C17-E17,3)</f>
        <v>11409.9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75" si="1">G17</f>
        <v>11409.9</v>
      </c>
      <c r="D18" s="56">
        <f t="shared" si="0"/>
        <v>33.279000000000003</v>
      </c>
      <c r="E18" s="56">
        <f>PPMT($E$12/12,B18,$E$7,-$E$10,$E$11,0)</f>
        <v>180.83796249484618</v>
      </c>
      <c r="F18" s="56">
        <f t="shared" ref="F18:F75" si="2">F17</f>
        <v>214.11699999999999</v>
      </c>
      <c r="G18" s="56">
        <f>ROUND(C18-E18,3)</f>
        <v>11229.062</v>
      </c>
      <c r="K18" s="41"/>
      <c r="L18" s="41"/>
      <c r="M18" s="43"/>
    </row>
    <row r="19" spans="1:13" x14ac:dyDescent="0.3">
      <c r="A19" s="54">
        <f t="shared" ref="A19:A75" si="3">EDATE(A18,1)</f>
        <v>44287</v>
      </c>
      <c r="B19" s="55">
        <v>4</v>
      </c>
      <c r="C19" s="26">
        <f t="shared" si="1"/>
        <v>11229.062</v>
      </c>
      <c r="D19" s="56">
        <f t="shared" si="0"/>
        <v>32.750999999999998</v>
      </c>
      <c r="E19" s="56">
        <f t="shared" ref="E19" si="4">PPMT($E$12/12,B19,$E$7,-$E$10,$E$11,0)</f>
        <v>181.36540655212281</v>
      </c>
      <c r="F19" s="56">
        <f t="shared" si="2"/>
        <v>214.11699999999999</v>
      </c>
      <c r="G19" s="56">
        <f t="shared" ref="G19:G75" si="5">ROUND(C19-E19,3)</f>
        <v>11047.697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11047.697</v>
      </c>
      <c r="D20" s="56">
        <f t="shared" si="0"/>
        <v>32.222000000000001</v>
      </c>
      <c r="E20" s="56">
        <f>PPMT($E$12/12,B20,$E$7,-$E$10,$E$11,0)</f>
        <v>181.89438898789984</v>
      </c>
      <c r="F20" s="56">
        <f t="shared" si="2"/>
        <v>214.11699999999999</v>
      </c>
      <c r="G20" s="56">
        <f t="shared" si="5"/>
        <v>10865.803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10865.803</v>
      </c>
      <c r="D21" s="56">
        <f t="shared" si="0"/>
        <v>31.692</v>
      </c>
      <c r="E21" s="56">
        <f t="shared" ref="E21:E75" si="6">PPMT($E$12/12,B21,$E$7,-$E$10,$E$11,0)</f>
        <v>182.42491428911455</v>
      </c>
      <c r="F21" s="56">
        <f t="shared" si="2"/>
        <v>214.11699999999999</v>
      </c>
      <c r="G21" s="56">
        <f t="shared" si="5"/>
        <v>10683.378000000001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10683.378000000001</v>
      </c>
      <c r="D22" s="56">
        <f t="shared" si="0"/>
        <v>31.16</v>
      </c>
      <c r="E22" s="56">
        <f t="shared" si="6"/>
        <v>182.95698695579114</v>
      </c>
      <c r="F22" s="56">
        <f t="shared" si="2"/>
        <v>214.11699999999999</v>
      </c>
      <c r="G22" s="56">
        <f t="shared" si="5"/>
        <v>10500.421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10500.421</v>
      </c>
      <c r="D23" s="56">
        <f t="shared" si="0"/>
        <v>30.626000000000001</v>
      </c>
      <c r="E23" s="56">
        <f t="shared" si="6"/>
        <v>183.49061150107886</v>
      </c>
      <c r="F23" s="56">
        <f t="shared" si="2"/>
        <v>214.11699999999999</v>
      </c>
      <c r="G23" s="56">
        <f t="shared" si="5"/>
        <v>10316.93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10316.93</v>
      </c>
      <c r="D24" s="56">
        <f t="shared" si="0"/>
        <v>30.091000000000001</v>
      </c>
      <c r="E24" s="56">
        <f t="shared" si="6"/>
        <v>184.02579245129033</v>
      </c>
      <c r="F24" s="56">
        <f t="shared" si="2"/>
        <v>214.11699999999999</v>
      </c>
      <c r="G24" s="56">
        <f t="shared" si="5"/>
        <v>10132.904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10132.904</v>
      </c>
      <c r="D25" s="56">
        <f t="shared" si="0"/>
        <v>29.553999999999998</v>
      </c>
      <c r="E25" s="56">
        <f t="shared" si="6"/>
        <v>184.56253434593995</v>
      </c>
      <c r="F25" s="56">
        <f t="shared" si="2"/>
        <v>214.11699999999999</v>
      </c>
      <c r="G25" s="56">
        <f t="shared" si="5"/>
        <v>9948.3410000000003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9948.3410000000003</v>
      </c>
      <c r="D26" s="56">
        <f t="shared" si="0"/>
        <v>29.015999999999998</v>
      </c>
      <c r="E26" s="56">
        <f t="shared" si="6"/>
        <v>185.10084173778225</v>
      </c>
      <c r="F26" s="56">
        <f t="shared" si="2"/>
        <v>214.11699999999999</v>
      </c>
      <c r="G26" s="56">
        <f t="shared" si="5"/>
        <v>9763.24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9763.24</v>
      </c>
      <c r="D27" s="56">
        <f t="shared" si="0"/>
        <v>28.475999999999999</v>
      </c>
      <c r="E27" s="56">
        <f t="shared" si="6"/>
        <v>185.64071919285078</v>
      </c>
      <c r="F27" s="56">
        <f t="shared" si="2"/>
        <v>214.11699999999999</v>
      </c>
      <c r="G27" s="56">
        <f t="shared" si="5"/>
        <v>9577.5990000000002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9577.5990000000002</v>
      </c>
      <c r="D28" s="56">
        <f t="shared" si="0"/>
        <v>27.934999999999999</v>
      </c>
      <c r="E28" s="56">
        <f t="shared" si="6"/>
        <v>186.1821712904966</v>
      </c>
      <c r="F28" s="56">
        <f t="shared" si="2"/>
        <v>214.11699999999999</v>
      </c>
      <c r="G28" s="56">
        <f t="shared" si="5"/>
        <v>9391.4169999999995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9391.4169999999995</v>
      </c>
      <c r="D29" s="56">
        <f t="shared" si="0"/>
        <v>27.391999999999999</v>
      </c>
      <c r="E29" s="56">
        <f t="shared" si="6"/>
        <v>186.72520262342721</v>
      </c>
      <c r="F29" s="56">
        <f t="shared" si="2"/>
        <v>214.11699999999999</v>
      </c>
      <c r="G29" s="56">
        <f t="shared" si="5"/>
        <v>9204.6919999999991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9204.6919999999991</v>
      </c>
      <c r="D30" s="56">
        <f t="shared" si="0"/>
        <v>26.847000000000001</v>
      </c>
      <c r="E30" s="56">
        <f t="shared" si="6"/>
        <v>187.26981779774553</v>
      </c>
      <c r="F30" s="56">
        <f t="shared" si="2"/>
        <v>214.11699999999999</v>
      </c>
      <c r="G30" s="56">
        <f t="shared" si="5"/>
        <v>9017.4220000000005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9017.4220000000005</v>
      </c>
      <c r="D31" s="56">
        <f t="shared" si="0"/>
        <v>26.300999999999998</v>
      </c>
      <c r="E31" s="56">
        <f t="shared" si="6"/>
        <v>187.81602143298898</v>
      </c>
      <c r="F31" s="56">
        <f t="shared" si="2"/>
        <v>214.11699999999999</v>
      </c>
      <c r="G31" s="56">
        <f t="shared" si="5"/>
        <v>8829.6059999999998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8829.6059999999998</v>
      </c>
      <c r="D32" s="56">
        <f t="shared" si="0"/>
        <v>25.753</v>
      </c>
      <c r="E32" s="56">
        <f t="shared" si="6"/>
        <v>188.36381816216851</v>
      </c>
      <c r="F32" s="56">
        <f t="shared" si="2"/>
        <v>214.11699999999999</v>
      </c>
      <c r="G32" s="56">
        <f t="shared" si="5"/>
        <v>8641.2420000000002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8641.2420000000002</v>
      </c>
      <c r="D33" s="56">
        <f t="shared" si="0"/>
        <v>25.204000000000001</v>
      </c>
      <c r="E33" s="56">
        <f t="shared" si="6"/>
        <v>188.91321263180816</v>
      </c>
      <c r="F33" s="56">
        <f t="shared" si="2"/>
        <v>214.11699999999999</v>
      </c>
      <c r="G33" s="56">
        <f t="shared" si="5"/>
        <v>8452.3289999999997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8452.3289999999997</v>
      </c>
      <c r="D34" s="56">
        <f t="shared" si="0"/>
        <v>24.652999999999999</v>
      </c>
      <c r="E34" s="56">
        <f t="shared" si="6"/>
        <v>189.4642095019843</v>
      </c>
      <c r="F34" s="56">
        <f t="shared" si="2"/>
        <v>214.11699999999999</v>
      </c>
      <c r="G34" s="56">
        <f t="shared" si="5"/>
        <v>8262.8649999999998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8262.8649999999998</v>
      </c>
      <c r="D35" s="56">
        <f t="shared" si="0"/>
        <v>24.1</v>
      </c>
      <c r="E35" s="56">
        <f t="shared" si="6"/>
        <v>190.01681344636506</v>
      </c>
      <c r="F35" s="56">
        <f t="shared" si="2"/>
        <v>214.11699999999999</v>
      </c>
      <c r="G35" s="56">
        <f t="shared" si="5"/>
        <v>8072.848</v>
      </c>
    </row>
    <row r="36" spans="1:7" x14ac:dyDescent="0.3">
      <c r="A36" s="54">
        <f t="shared" si="3"/>
        <v>44805</v>
      </c>
      <c r="B36" s="55">
        <v>21</v>
      </c>
      <c r="C36" s="26">
        <f t="shared" si="1"/>
        <v>8072.848</v>
      </c>
      <c r="D36" s="56">
        <f t="shared" si="0"/>
        <v>23.545999999999999</v>
      </c>
      <c r="E36" s="56">
        <f t="shared" si="6"/>
        <v>190.5710291522503</v>
      </c>
      <c r="F36" s="56">
        <f t="shared" si="2"/>
        <v>214.11699999999999</v>
      </c>
      <c r="G36" s="56">
        <f t="shared" si="5"/>
        <v>7882.277</v>
      </c>
    </row>
    <row r="37" spans="1:7" x14ac:dyDescent="0.3">
      <c r="A37" s="54">
        <f t="shared" si="3"/>
        <v>44835</v>
      </c>
      <c r="B37" s="55">
        <v>22</v>
      </c>
      <c r="C37" s="26">
        <f t="shared" si="1"/>
        <v>7882.277</v>
      </c>
      <c r="D37" s="56">
        <f t="shared" si="0"/>
        <v>22.99</v>
      </c>
      <c r="E37" s="56">
        <f t="shared" si="6"/>
        <v>191.12686132061103</v>
      </c>
      <c r="F37" s="56">
        <f t="shared" si="2"/>
        <v>214.11699999999999</v>
      </c>
      <c r="G37" s="56">
        <f t="shared" si="5"/>
        <v>7691.15</v>
      </c>
    </row>
    <row r="38" spans="1:7" x14ac:dyDescent="0.3">
      <c r="A38" s="54">
        <f t="shared" si="3"/>
        <v>44866</v>
      </c>
      <c r="B38" s="55">
        <v>23</v>
      </c>
      <c r="C38" s="26">
        <f t="shared" si="1"/>
        <v>7691.15</v>
      </c>
      <c r="D38" s="56">
        <f t="shared" si="0"/>
        <v>22.433</v>
      </c>
      <c r="E38" s="56">
        <f t="shared" si="6"/>
        <v>191.68431466612947</v>
      </c>
      <c r="F38" s="56">
        <f t="shared" si="2"/>
        <v>214.11699999999999</v>
      </c>
      <c r="G38" s="56">
        <f t="shared" si="5"/>
        <v>7499.4660000000003</v>
      </c>
    </row>
    <row r="39" spans="1:7" x14ac:dyDescent="0.3">
      <c r="A39" s="54">
        <f t="shared" si="3"/>
        <v>44896</v>
      </c>
      <c r="B39" s="55">
        <v>24</v>
      </c>
      <c r="C39" s="26">
        <f t="shared" si="1"/>
        <v>7499.4660000000003</v>
      </c>
      <c r="D39" s="56">
        <f t="shared" si="0"/>
        <v>21.873000000000001</v>
      </c>
      <c r="E39" s="56">
        <f t="shared" si="6"/>
        <v>192.24339391723905</v>
      </c>
      <c r="F39" s="56">
        <f t="shared" si="2"/>
        <v>214.11699999999999</v>
      </c>
      <c r="G39" s="56">
        <f t="shared" si="5"/>
        <v>7307.223</v>
      </c>
    </row>
    <row r="40" spans="1:7" x14ac:dyDescent="0.3">
      <c r="A40" s="54">
        <f t="shared" si="3"/>
        <v>44927</v>
      </c>
      <c r="B40" s="55">
        <v>25</v>
      </c>
      <c r="C40" s="26">
        <f t="shared" si="1"/>
        <v>7307.223</v>
      </c>
      <c r="D40" s="56">
        <f t="shared" si="0"/>
        <v>21.312999999999999</v>
      </c>
      <c r="E40" s="56">
        <f t="shared" si="6"/>
        <v>192.80410381616431</v>
      </c>
      <c r="F40" s="56">
        <f t="shared" si="2"/>
        <v>214.11699999999999</v>
      </c>
      <c r="G40" s="56">
        <f t="shared" si="5"/>
        <v>7114.4189999999999</v>
      </c>
    </row>
    <row r="41" spans="1:7" x14ac:dyDescent="0.3">
      <c r="A41" s="54">
        <f t="shared" si="3"/>
        <v>44958</v>
      </c>
      <c r="B41" s="55">
        <v>26</v>
      </c>
      <c r="C41" s="26">
        <f t="shared" si="1"/>
        <v>7114.4189999999999</v>
      </c>
      <c r="D41" s="56">
        <f t="shared" si="0"/>
        <v>20.75</v>
      </c>
      <c r="E41" s="56">
        <f t="shared" si="6"/>
        <v>193.36644911896144</v>
      </c>
      <c r="F41" s="56">
        <f t="shared" si="2"/>
        <v>214.11699999999999</v>
      </c>
      <c r="G41" s="56">
        <f t="shared" si="5"/>
        <v>6921.0529999999999</v>
      </c>
    </row>
    <row r="42" spans="1:7" x14ac:dyDescent="0.3">
      <c r="A42" s="54">
        <f t="shared" si="3"/>
        <v>44986</v>
      </c>
      <c r="B42" s="55">
        <v>27</v>
      </c>
      <c r="C42" s="26">
        <f t="shared" si="1"/>
        <v>6921.0529999999999</v>
      </c>
      <c r="D42" s="56">
        <f t="shared" si="0"/>
        <v>20.186</v>
      </c>
      <c r="E42" s="56">
        <f t="shared" si="6"/>
        <v>193.93043459555844</v>
      </c>
      <c r="F42" s="56">
        <f t="shared" si="2"/>
        <v>214.11699999999999</v>
      </c>
      <c r="G42" s="56">
        <f t="shared" si="5"/>
        <v>6727.1229999999996</v>
      </c>
    </row>
    <row r="43" spans="1:7" x14ac:dyDescent="0.3">
      <c r="A43" s="54">
        <f t="shared" si="3"/>
        <v>45017</v>
      </c>
      <c r="B43" s="55">
        <v>28</v>
      </c>
      <c r="C43" s="26">
        <f t="shared" si="1"/>
        <v>6727.1229999999996</v>
      </c>
      <c r="D43" s="56">
        <f t="shared" si="0"/>
        <v>19.620999999999999</v>
      </c>
      <c r="E43" s="56">
        <f t="shared" si="6"/>
        <v>194.49606502979549</v>
      </c>
      <c r="F43" s="56">
        <f t="shared" si="2"/>
        <v>214.11699999999999</v>
      </c>
      <c r="G43" s="56">
        <f t="shared" si="5"/>
        <v>6532.6270000000004</v>
      </c>
    </row>
    <row r="44" spans="1:7" x14ac:dyDescent="0.3">
      <c r="A44" s="54">
        <f t="shared" si="3"/>
        <v>45047</v>
      </c>
      <c r="B44" s="55">
        <v>29</v>
      </c>
      <c r="C44" s="26">
        <f t="shared" si="1"/>
        <v>6532.6270000000004</v>
      </c>
      <c r="D44" s="56">
        <f t="shared" si="0"/>
        <v>19.053000000000001</v>
      </c>
      <c r="E44" s="56">
        <f t="shared" si="6"/>
        <v>195.0633452194657</v>
      </c>
      <c r="F44" s="56">
        <f t="shared" si="2"/>
        <v>214.11699999999999</v>
      </c>
      <c r="G44" s="56">
        <f t="shared" si="5"/>
        <v>6337.5640000000003</v>
      </c>
    </row>
    <row r="45" spans="1:7" x14ac:dyDescent="0.3">
      <c r="A45" s="54">
        <f t="shared" si="3"/>
        <v>45078</v>
      </c>
      <c r="B45" s="55">
        <v>30</v>
      </c>
      <c r="C45" s="26">
        <f t="shared" si="1"/>
        <v>6337.5640000000003</v>
      </c>
      <c r="D45" s="56">
        <f t="shared" si="0"/>
        <v>18.484999999999999</v>
      </c>
      <c r="E45" s="56">
        <f t="shared" si="6"/>
        <v>195.63227997635579</v>
      </c>
      <c r="F45" s="56">
        <f t="shared" si="2"/>
        <v>214.11699999999999</v>
      </c>
      <c r="G45" s="56">
        <f t="shared" si="5"/>
        <v>6141.9319999999998</v>
      </c>
    </row>
    <row r="46" spans="1:7" x14ac:dyDescent="0.3">
      <c r="A46" s="54">
        <f t="shared" si="3"/>
        <v>45108</v>
      </c>
      <c r="B46" s="55">
        <v>31</v>
      </c>
      <c r="C46" s="26">
        <f t="shared" si="1"/>
        <v>6141.9319999999998</v>
      </c>
      <c r="D46" s="56">
        <f t="shared" si="0"/>
        <v>17.914000000000001</v>
      </c>
      <c r="E46" s="56">
        <f t="shared" si="6"/>
        <v>196.20287412628684</v>
      </c>
      <c r="F46" s="56">
        <f t="shared" si="2"/>
        <v>214.11699999999999</v>
      </c>
      <c r="G46" s="56">
        <f t="shared" si="5"/>
        <v>5945.7290000000003</v>
      </c>
    </row>
    <row r="47" spans="1:7" x14ac:dyDescent="0.3">
      <c r="A47" s="54">
        <f t="shared" si="3"/>
        <v>45139</v>
      </c>
      <c r="B47" s="55">
        <v>32</v>
      </c>
      <c r="C47" s="26">
        <f t="shared" si="1"/>
        <v>5945.7290000000003</v>
      </c>
      <c r="D47" s="56">
        <f t="shared" si="0"/>
        <v>17.341999999999999</v>
      </c>
      <c r="E47" s="56">
        <f t="shared" si="6"/>
        <v>196.77513250915518</v>
      </c>
      <c r="F47" s="56">
        <f t="shared" si="2"/>
        <v>214.11699999999999</v>
      </c>
      <c r="G47" s="56">
        <f t="shared" si="5"/>
        <v>5748.9539999999997</v>
      </c>
    </row>
    <row r="48" spans="1:7" x14ac:dyDescent="0.3">
      <c r="A48" s="54">
        <f t="shared" si="3"/>
        <v>45170</v>
      </c>
      <c r="B48" s="55">
        <v>33</v>
      </c>
      <c r="C48" s="26">
        <f t="shared" si="1"/>
        <v>5748.9539999999997</v>
      </c>
      <c r="D48" s="56">
        <f t="shared" si="0"/>
        <v>16.768000000000001</v>
      </c>
      <c r="E48" s="56">
        <f t="shared" si="6"/>
        <v>197.34905997897354</v>
      </c>
      <c r="F48" s="56">
        <f t="shared" si="2"/>
        <v>214.11699999999999</v>
      </c>
      <c r="G48" s="56">
        <f t="shared" si="5"/>
        <v>5551.6049999999996</v>
      </c>
    </row>
    <row r="49" spans="1:7" x14ac:dyDescent="0.3">
      <c r="A49" s="54">
        <f t="shared" si="3"/>
        <v>45200</v>
      </c>
      <c r="B49" s="55">
        <v>34</v>
      </c>
      <c r="C49" s="26">
        <f t="shared" si="1"/>
        <v>5551.6049999999996</v>
      </c>
      <c r="D49" s="56">
        <f t="shared" si="0"/>
        <v>16.192</v>
      </c>
      <c r="E49" s="56">
        <f t="shared" si="6"/>
        <v>197.92466140391224</v>
      </c>
      <c r="F49" s="56">
        <f t="shared" si="2"/>
        <v>214.11699999999999</v>
      </c>
      <c r="G49" s="56">
        <f t="shared" si="5"/>
        <v>5353.68</v>
      </c>
    </row>
    <row r="50" spans="1:7" x14ac:dyDescent="0.3">
      <c r="A50" s="54">
        <f t="shared" si="3"/>
        <v>45231</v>
      </c>
      <c r="B50" s="55">
        <v>35</v>
      </c>
      <c r="C50" s="26">
        <f t="shared" si="1"/>
        <v>5353.68</v>
      </c>
      <c r="D50" s="56">
        <f t="shared" si="0"/>
        <v>15.615</v>
      </c>
      <c r="E50" s="56">
        <f t="shared" si="6"/>
        <v>198.50194166634031</v>
      </c>
      <c r="F50" s="56">
        <f t="shared" si="2"/>
        <v>214.11699999999999</v>
      </c>
      <c r="G50" s="56">
        <f t="shared" si="5"/>
        <v>5155.1779999999999</v>
      </c>
    </row>
    <row r="51" spans="1:7" x14ac:dyDescent="0.3">
      <c r="A51" s="54">
        <f t="shared" si="3"/>
        <v>45261</v>
      </c>
      <c r="B51" s="55">
        <v>36</v>
      </c>
      <c r="C51" s="26">
        <f t="shared" si="1"/>
        <v>5155.1779999999999</v>
      </c>
      <c r="D51" s="56">
        <f t="shared" si="0"/>
        <v>15.036</v>
      </c>
      <c r="E51" s="56">
        <f t="shared" si="6"/>
        <v>199.08090566286711</v>
      </c>
      <c r="F51" s="56">
        <f t="shared" si="2"/>
        <v>214.11699999999999</v>
      </c>
      <c r="G51" s="56">
        <f t="shared" si="5"/>
        <v>4956.0969999999998</v>
      </c>
    </row>
    <row r="52" spans="1:7" x14ac:dyDescent="0.3">
      <c r="A52" s="54">
        <f t="shared" si="3"/>
        <v>45292</v>
      </c>
      <c r="B52" s="55">
        <v>37</v>
      </c>
      <c r="C52" s="26">
        <f t="shared" si="1"/>
        <v>4956.0969999999998</v>
      </c>
      <c r="D52" s="56">
        <f t="shared" si="0"/>
        <v>14.455</v>
      </c>
      <c r="E52" s="56">
        <f t="shared" si="6"/>
        <v>199.66155830438385</v>
      </c>
      <c r="F52" s="56">
        <f t="shared" si="2"/>
        <v>214.11699999999999</v>
      </c>
      <c r="G52" s="56">
        <f t="shared" si="5"/>
        <v>4756.4350000000004</v>
      </c>
    </row>
    <row r="53" spans="1:7" x14ac:dyDescent="0.3">
      <c r="A53" s="54">
        <f t="shared" si="3"/>
        <v>45323</v>
      </c>
      <c r="B53" s="55">
        <v>38</v>
      </c>
      <c r="C53" s="26">
        <f t="shared" si="1"/>
        <v>4756.4350000000004</v>
      </c>
      <c r="D53" s="56">
        <f t="shared" si="0"/>
        <v>13.872999999999999</v>
      </c>
      <c r="E53" s="56">
        <f t="shared" si="6"/>
        <v>200.24390451610495</v>
      </c>
      <c r="F53" s="56">
        <f t="shared" si="2"/>
        <v>214.11699999999999</v>
      </c>
      <c r="G53" s="56">
        <f t="shared" si="5"/>
        <v>4556.1909999999998</v>
      </c>
    </row>
    <row r="54" spans="1:7" x14ac:dyDescent="0.3">
      <c r="A54" s="54">
        <f t="shared" si="3"/>
        <v>45352</v>
      </c>
      <c r="B54" s="55">
        <v>39</v>
      </c>
      <c r="C54" s="26">
        <f t="shared" si="1"/>
        <v>4556.1909999999998</v>
      </c>
      <c r="D54" s="56">
        <f t="shared" si="0"/>
        <v>13.289</v>
      </c>
      <c r="E54" s="56">
        <f t="shared" si="6"/>
        <v>200.82794923761028</v>
      </c>
      <c r="F54" s="56">
        <f t="shared" si="2"/>
        <v>214.11699999999999</v>
      </c>
      <c r="G54" s="56">
        <f t="shared" si="5"/>
        <v>4355.3630000000003</v>
      </c>
    </row>
    <row r="55" spans="1:7" x14ac:dyDescent="0.3">
      <c r="A55" s="54">
        <f t="shared" si="3"/>
        <v>45383</v>
      </c>
      <c r="B55" s="55">
        <v>40</v>
      </c>
      <c r="C55" s="26">
        <f t="shared" si="1"/>
        <v>4355.3630000000003</v>
      </c>
      <c r="D55" s="56">
        <f t="shared" si="0"/>
        <v>12.702999999999999</v>
      </c>
      <c r="E55" s="56">
        <f t="shared" si="6"/>
        <v>201.4136974228866</v>
      </c>
      <c r="F55" s="56">
        <f t="shared" si="2"/>
        <v>214.11699999999999</v>
      </c>
      <c r="G55" s="56">
        <f t="shared" si="5"/>
        <v>4153.9489999999996</v>
      </c>
    </row>
    <row r="56" spans="1:7" x14ac:dyDescent="0.3">
      <c r="A56" s="54">
        <f t="shared" si="3"/>
        <v>45413</v>
      </c>
      <c r="B56" s="55">
        <v>41</v>
      </c>
      <c r="C56" s="26">
        <f t="shared" si="1"/>
        <v>4153.9489999999996</v>
      </c>
      <c r="D56" s="56">
        <f t="shared" si="0"/>
        <v>12.116</v>
      </c>
      <c r="E56" s="56">
        <f t="shared" si="6"/>
        <v>202.00115404037004</v>
      </c>
      <c r="F56" s="56">
        <f t="shared" si="2"/>
        <v>214.11699999999999</v>
      </c>
      <c r="G56" s="56">
        <f t="shared" si="5"/>
        <v>3951.9479999999999</v>
      </c>
    </row>
    <row r="57" spans="1:7" x14ac:dyDescent="0.3">
      <c r="A57" s="54">
        <f t="shared" si="3"/>
        <v>45444</v>
      </c>
      <c r="B57" s="55">
        <v>42</v>
      </c>
      <c r="C57" s="26">
        <f t="shared" si="1"/>
        <v>3951.9479999999999</v>
      </c>
      <c r="D57" s="56">
        <f t="shared" si="0"/>
        <v>11.526999999999999</v>
      </c>
      <c r="E57" s="56">
        <f t="shared" si="6"/>
        <v>202.59032407298778</v>
      </c>
      <c r="F57" s="56">
        <f t="shared" si="2"/>
        <v>214.11699999999999</v>
      </c>
      <c r="G57" s="56">
        <f t="shared" si="5"/>
        <v>3749.3580000000002</v>
      </c>
    </row>
    <row r="58" spans="1:7" x14ac:dyDescent="0.3">
      <c r="A58" s="54">
        <f t="shared" si="3"/>
        <v>45474</v>
      </c>
      <c r="B58" s="55">
        <v>43</v>
      </c>
      <c r="C58" s="26">
        <f t="shared" si="1"/>
        <v>3749.3580000000002</v>
      </c>
      <c r="D58" s="56">
        <f t="shared" si="0"/>
        <v>10.936</v>
      </c>
      <c r="E58" s="56">
        <f t="shared" si="6"/>
        <v>203.18121251820068</v>
      </c>
      <c r="F58" s="56">
        <f t="shared" si="2"/>
        <v>214.11699999999999</v>
      </c>
      <c r="G58" s="56">
        <f t="shared" si="5"/>
        <v>3546.1770000000001</v>
      </c>
    </row>
    <row r="59" spans="1:7" x14ac:dyDescent="0.3">
      <c r="A59" s="54">
        <f t="shared" si="3"/>
        <v>45505</v>
      </c>
      <c r="B59" s="55">
        <v>44</v>
      </c>
      <c r="C59" s="26">
        <f t="shared" si="1"/>
        <v>3546.1770000000001</v>
      </c>
      <c r="D59" s="56">
        <f t="shared" si="0"/>
        <v>10.343</v>
      </c>
      <c r="E59" s="56">
        <f t="shared" si="6"/>
        <v>203.77382438804545</v>
      </c>
      <c r="F59" s="56">
        <f t="shared" si="2"/>
        <v>214.11699999999999</v>
      </c>
      <c r="G59" s="56">
        <f t="shared" si="5"/>
        <v>3342.4029999999998</v>
      </c>
    </row>
    <row r="60" spans="1:7" x14ac:dyDescent="0.3">
      <c r="A60" s="54">
        <f t="shared" si="3"/>
        <v>45536</v>
      </c>
      <c r="B60" s="55">
        <v>45</v>
      </c>
      <c r="C60" s="26">
        <f t="shared" si="1"/>
        <v>3342.4029999999998</v>
      </c>
      <c r="D60" s="56">
        <f t="shared" si="0"/>
        <v>9.7490000000000006</v>
      </c>
      <c r="E60" s="56">
        <f t="shared" si="6"/>
        <v>204.36816470917719</v>
      </c>
      <c r="F60" s="56">
        <f t="shared" si="2"/>
        <v>214.11699999999999</v>
      </c>
      <c r="G60" s="56">
        <f t="shared" si="5"/>
        <v>3138.0349999999999</v>
      </c>
    </row>
    <row r="61" spans="1:7" x14ac:dyDescent="0.3">
      <c r="A61" s="54">
        <f t="shared" si="3"/>
        <v>45566</v>
      </c>
      <c r="B61" s="55">
        <v>46</v>
      </c>
      <c r="C61" s="26">
        <f t="shared" si="1"/>
        <v>3138.0349999999999</v>
      </c>
      <c r="D61" s="56">
        <f t="shared" si="0"/>
        <v>9.1530000000000005</v>
      </c>
      <c r="E61" s="56">
        <f t="shared" si="6"/>
        <v>204.96423852291232</v>
      </c>
      <c r="F61" s="56">
        <f t="shared" si="2"/>
        <v>214.11699999999999</v>
      </c>
      <c r="G61" s="56">
        <f t="shared" si="5"/>
        <v>2933.0709999999999</v>
      </c>
    </row>
    <row r="62" spans="1:7" x14ac:dyDescent="0.3">
      <c r="A62" s="54">
        <f t="shared" si="3"/>
        <v>45597</v>
      </c>
      <c r="B62" s="55">
        <v>47</v>
      </c>
      <c r="C62" s="26">
        <f t="shared" si="1"/>
        <v>2933.0709999999999</v>
      </c>
      <c r="D62" s="56">
        <f t="shared" si="0"/>
        <v>8.5549999999999997</v>
      </c>
      <c r="E62" s="56">
        <f t="shared" si="6"/>
        <v>205.56205088527082</v>
      </c>
      <c r="F62" s="56">
        <f t="shared" si="2"/>
        <v>214.11699999999999</v>
      </c>
      <c r="G62" s="56">
        <f t="shared" si="5"/>
        <v>2727.509</v>
      </c>
    </row>
    <row r="63" spans="1:7" x14ac:dyDescent="0.3">
      <c r="A63" s="54">
        <f t="shared" si="3"/>
        <v>45627</v>
      </c>
      <c r="B63" s="55">
        <v>48</v>
      </c>
      <c r="C63" s="26">
        <f t="shared" si="1"/>
        <v>2727.509</v>
      </c>
      <c r="D63" s="56">
        <f t="shared" si="0"/>
        <v>7.9550000000000001</v>
      </c>
      <c r="E63" s="56">
        <f t="shared" si="6"/>
        <v>206.16160686701951</v>
      </c>
      <c r="F63" s="56">
        <f t="shared" si="2"/>
        <v>214.11699999999999</v>
      </c>
      <c r="G63" s="56">
        <f t="shared" si="5"/>
        <v>2521.3470000000002</v>
      </c>
    </row>
    <row r="64" spans="1:7" x14ac:dyDescent="0.3">
      <c r="A64" s="54">
        <f t="shared" si="3"/>
        <v>45658</v>
      </c>
      <c r="B64" s="55">
        <v>49</v>
      </c>
      <c r="C64" s="26">
        <f t="shared" si="1"/>
        <v>2521.3470000000002</v>
      </c>
      <c r="D64" s="56">
        <f t="shared" si="0"/>
        <v>7.3540000000000001</v>
      </c>
      <c r="E64" s="56">
        <f t="shared" si="6"/>
        <v>206.76291155371501</v>
      </c>
      <c r="F64" s="56">
        <f t="shared" si="2"/>
        <v>214.11699999999999</v>
      </c>
      <c r="G64" s="56">
        <f t="shared" si="5"/>
        <v>2314.5839999999998</v>
      </c>
    </row>
    <row r="65" spans="1:7" x14ac:dyDescent="0.3">
      <c r="A65" s="54">
        <f t="shared" si="3"/>
        <v>45689</v>
      </c>
      <c r="B65" s="55">
        <v>50</v>
      </c>
      <c r="C65" s="26">
        <f t="shared" si="1"/>
        <v>2314.5839999999998</v>
      </c>
      <c r="D65" s="56">
        <f t="shared" si="0"/>
        <v>6.7510000000000003</v>
      </c>
      <c r="E65" s="56">
        <f t="shared" si="6"/>
        <v>207.36597004574665</v>
      </c>
      <c r="F65" s="56">
        <f t="shared" si="2"/>
        <v>214.11699999999999</v>
      </c>
      <c r="G65" s="56">
        <f t="shared" si="5"/>
        <v>2107.2179999999998</v>
      </c>
    </row>
    <row r="66" spans="1:7" x14ac:dyDescent="0.3">
      <c r="A66" s="54">
        <f t="shared" si="3"/>
        <v>45717</v>
      </c>
      <c r="B66" s="55">
        <v>51</v>
      </c>
      <c r="C66" s="26">
        <f t="shared" si="1"/>
        <v>2107.2179999999998</v>
      </c>
      <c r="D66" s="56">
        <f t="shared" si="0"/>
        <v>6.1459999999999999</v>
      </c>
      <c r="E66" s="56">
        <f t="shared" si="6"/>
        <v>207.97078745838007</v>
      </c>
      <c r="F66" s="56">
        <f t="shared" si="2"/>
        <v>214.11699999999999</v>
      </c>
      <c r="G66" s="56">
        <f t="shared" si="5"/>
        <v>1899.2470000000001</v>
      </c>
    </row>
    <row r="67" spans="1:7" x14ac:dyDescent="0.3">
      <c r="A67" s="54">
        <f t="shared" si="3"/>
        <v>45748</v>
      </c>
      <c r="B67" s="55">
        <v>52</v>
      </c>
      <c r="C67" s="26">
        <f t="shared" si="1"/>
        <v>1899.2470000000001</v>
      </c>
      <c r="D67" s="56">
        <f t="shared" si="0"/>
        <v>5.5389999999999997</v>
      </c>
      <c r="E67" s="56">
        <f t="shared" si="6"/>
        <v>208.57736892180037</v>
      </c>
      <c r="F67" s="56">
        <f t="shared" si="2"/>
        <v>214.11699999999999</v>
      </c>
      <c r="G67" s="56">
        <f t="shared" si="5"/>
        <v>1690.67</v>
      </c>
    </row>
    <row r="68" spans="1:7" x14ac:dyDescent="0.3">
      <c r="A68" s="54">
        <f t="shared" si="3"/>
        <v>45778</v>
      </c>
      <c r="B68" s="55">
        <v>53</v>
      </c>
      <c r="C68" s="26">
        <f t="shared" si="1"/>
        <v>1690.67</v>
      </c>
      <c r="D68" s="56">
        <f t="shared" si="0"/>
        <v>4.931</v>
      </c>
      <c r="E68" s="56">
        <f t="shared" si="6"/>
        <v>209.18571958115564</v>
      </c>
      <c r="F68" s="56">
        <f t="shared" si="2"/>
        <v>214.11699999999999</v>
      </c>
      <c r="G68" s="56">
        <f t="shared" si="5"/>
        <v>1481.4839999999999</v>
      </c>
    </row>
    <row r="69" spans="1:7" x14ac:dyDescent="0.3">
      <c r="A69" s="54">
        <f t="shared" si="3"/>
        <v>45809</v>
      </c>
      <c r="B69" s="55">
        <v>54</v>
      </c>
      <c r="C69" s="26">
        <f t="shared" si="1"/>
        <v>1481.4839999999999</v>
      </c>
      <c r="D69" s="56">
        <f t="shared" si="0"/>
        <v>4.3209999999999997</v>
      </c>
      <c r="E69" s="56">
        <f t="shared" si="6"/>
        <v>209.79584459660069</v>
      </c>
      <c r="F69" s="56">
        <f t="shared" si="2"/>
        <v>214.11699999999999</v>
      </c>
      <c r="G69" s="56">
        <f t="shared" si="5"/>
        <v>1271.6880000000001</v>
      </c>
    </row>
    <row r="70" spans="1:7" x14ac:dyDescent="0.3">
      <c r="A70" s="54">
        <f t="shared" si="3"/>
        <v>45839</v>
      </c>
      <c r="B70" s="55">
        <v>55</v>
      </c>
      <c r="C70" s="26">
        <f t="shared" si="1"/>
        <v>1271.6880000000001</v>
      </c>
      <c r="D70" s="56">
        <f t="shared" si="0"/>
        <v>3.7090000000000001</v>
      </c>
      <c r="E70" s="56">
        <f t="shared" si="6"/>
        <v>210.40774914334074</v>
      </c>
      <c r="F70" s="56">
        <f t="shared" si="2"/>
        <v>214.11699999999999</v>
      </c>
      <c r="G70" s="56">
        <f t="shared" si="5"/>
        <v>1061.28</v>
      </c>
    </row>
    <row r="71" spans="1:7" x14ac:dyDescent="0.3">
      <c r="A71" s="54">
        <f t="shared" si="3"/>
        <v>45870</v>
      </c>
      <c r="B71" s="55">
        <v>56</v>
      </c>
      <c r="C71" s="26">
        <f t="shared" si="1"/>
        <v>1061.28</v>
      </c>
      <c r="D71" s="56">
        <f t="shared" si="0"/>
        <v>3.0950000000000002</v>
      </c>
      <c r="E71" s="56">
        <f t="shared" si="6"/>
        <v>211.02143841167549</v>
      </c>
      <c r="F71" s="56">
        <f t="shared" si="2"/>
        <v>214.11699999999999</v>
      </c>
      <c r="G71" s="56">
        <f t="shared" si="5"/>
        <v>850.25900000000001</v>
      </c>
    </row>
    <row r="72" spans="1:7" x14ac:dyDescent="0.3">
      <c r="A72" s="54">
        <f t="shared" si="3"/>
        <v>45901</v>
      </c>
      <c r="B72" s="55">
        <v>57</v>
      </c>
      <c r="C72" s="26">
        <f t="shared" si="1"/>
        <v>850.25900000000001</v>
      </c>
      <c r="D72" s="56">
        <f t="shared" si="0"/>
        <v>2.48</v>
      </c>
      <c r="E72" s="56">
        <f t="shared" si="6"/>
        <v>211.63691760704285</v>
      </c>
      <c r="F72" s="56">
        <f t="shared" si="2"/>
        <v>214.11699999999999</v>
      </c>
      <c r="G72" s="56">
        <f t="shared" si="5"/>
        <v>638.62199999999996</v>
      </c>
    </row>
    <row r="73" spans="1:7" x14ac:dyDescent="0.3">
      <c r="A73" s="54">
        <f t="shared" si="3"/>
        <v>45931</v>
      </c>
      <c r="B73" s="55">
        <v>58</v>
      </c>
      <c r="C73" s="26">
        <f t="shared" si="1"/>
        <v>638.62199999999996</v>
      </c>
      <c r="D73" s="56">
        <f t="shared" si="0"/>
        <v>1.863</v>
      </c>
      <c r="E73" s="56">
        <f t="shared" si="6"/>
        <v>212.25419195006339</v>
      </c>
      <c r="F73" s="56">
        <f t="shared" si="2"/>
        <v>214.11699999999999</v>
      </c>
      <c r="G73" s="56">
        <f t="shared" si="5"/>
        <v>426.36799999999999</v>
      </c>
    </row>
    <row r="74" spans="1:7" x14ac:dyDescent="0.3">
      <c r="A74" s="54">
        <f t="shared" si="3"/>
        <v>45962</v>
      </c>
      <c r="B74" s="55">
        <v>59</v>
      </c>
      <c r="C74" s="26">
        <f t="shared" si="1"/>
        <v>426.36799999999999</v>
      </c>
      <c r="D74" s="56">
        <f t="shared" si="0"/>
        <v>1.244</v>
      </c>
      <c r="E74" s="56">
        <f t="shared" si="6"/>
        <v>212.87326667658442</v>
      </c>
      <c r="F74" s="56">
        <f t="shared" si="2"/>
        <v>214.11699999999999</v>
      </c>
      <c r="G74" s="56">
        <f t="shared" si="5"/>
        <v>213.495</v>
      </c>
    </row>
    <row r="75" spans="1:7" x14ac:dyDescent="0.3">
      <c r="A75" s="54">
        <f t="shared" si="3"/>
        <v>45992</v>
      </c>
      <c r="B75" s="55">
        <v>60</v>
      </c>
      <c r="C75" s="26">
        <f t="shared" si="1"/>
        <v>213.495</v>
      </c>
      <c r="D75" s="56">
        <f t="shared" si="0"/>
        <v>0.623</v>
      </c>
      <c r="E75" s="56">
        <f t="shared" si="6"/>
        <v>213.49414703772447</v>
      </c>
      <c r="F75" s="56">
        <f t="shared" si="2"/>
        <v>214.11699999999999</v>
      </c>
      <c r="G75" s="56">
        <f t="shared" si="5"/>
        <v>1E-3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G39" sqref="G39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26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24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7800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7800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44926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8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7800</v>
      </c>
      <c r="D16" s="56">
        <f>ROUND(C16*$E$12/12,3)</f>
        <v>22.75</v>
      </c>
      <c r="E16" s="56">
        <f>PPMT($E$12/12,B16,$E$7,-$E$10,$E$11,0)</f>
        <v>314.2312326587994</v>
      </c>
      <c r="F16" s="56">
        <f>ROUND(PMT($E$12/12,E7,-E10,E11),3)</f>
        <v>336.98099999999999</v>
      </c>
      <c r="G16" s="56">
        <f>ROUND(C16-E16,3)</f>
        <v>7485.7690000000002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7485.7690000000002</v>
      </c>
      <c r="D17" s="56">
        <f t="shared" ref="D17:D39" si="0">ROUND(C17*$E$12/12,3)</f>
        <v>21.832999999999998</v>
      </c>
      <c r="E17" s="56">
        <f>PPMT($E$12/12,B17,$E$7,-$E$10,$E$11,0)</f>
        <v>315.14774042072088</v>
      </c>
      <c r="F17" s="56">
        <f>F16</f>
        <v>336.98099999999999</v>
      </c>
      <c r="G17" s="56">
        <f>ROUND(C17-E17,3)</f>
        <v>7170.6210000000001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39" si="1">G17</f>
        <v>7170.6210000000001</v>
      </c>
      <c r="D18" s="56">
        <f t="shared" si="0"/>
        <v>20.914000000000001</v>
      </c>
      <c r="E18" s="56">
        <f>PPMT($E$12/12,B18,$E$7,-$E$10,$E$11,0)</f>
        <v>316.06692133028133</v>
      </c>
      <c r="F18" s="56">
        <f t="shared" ref="F18:F39" si="2">F17</f>
        <v>336.98099999999999</v>
      </c>
      <c r="G18" s="56">
        <f>ROUND(C18-E18,3)</f>
        <v>6854.5540000000001</v>
      </c>
      <c r="K18" s="41"/>
      <c r="L18" s="41"/>
      <c r="M18" s="43"/>
    </row>
    <row r="19" spans="1:13" x14ac:dyDescent="0.3">
      <c r="A19" s="54">
        <f t="shared" ref="A19:A39" si="3">EDATE(A18,1)</f>
        <v>44287</v>
      </c>
      <c r="B19" s="55">
        <v>4</v>
      </c>
      <c r="C19" s="26">
        <f t="shared" si="1"/>
        <v>6854.5540000000001</v>
      </c>
      <c r="D19" s="56">
        <f t="shared" si="0"/>
        <v>19.992000000000001</v>
      </c>
      <c r="E19" s="56">
        <f t="shared" ref="E19" si="4">PPMT($E$12/12,B19,$E$7,-$E$10,$E$11,0)</f>
        <v>316.98878318416132</v>
      </c>
      <c r="F19" s="56">
        <f t="shared" si="2"/>
        <v>336.98099999999999</v>
      </c>
      <c r="G19" s="56">
        <f t="shared" ref="G19:G39" si="5">ROUND(C19-E19,3)</f>
        <v>6537.5649999999996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6537.5649999999996</v>
      </c>
      <c r="D20" s="56">
        <f t="shared" si="0"/>
        <v>19.068000000000001</v>
      </c>
      <c r="E20" s="56">
        <f>PPMT($E$12/12,B20,$E$7,-$E$10,$E$11,0)</f>
        <v>317.91333380178179</v>
      </c>
      <c r="F20" s="56">
        <f t="shared" si="2"/>
        <v>336.98099999999999</v>
      </c>
      <c r="G20" s="56">
        <f t="shared" si="5"/>
        <v>6219.652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6219.652</v>
      </c>
      <c r="D21" s="56">
        <f t="shared" si="0"/>
        <v>18.140999999999998</v>
      </c>
      <c r="E21" s="56">
        <f t="shared" ref="E21:E39" si="6">PPMT($E$12/12,B21,$E$7,-$E$10,$E$11,0)</f>
        <v>318.84058102537028</v>
      </c>
      <c r="F21" s="56">
        <f t="shared" si="2"/>
        <v>336.98099999999999</v>
      </c>
      <c r="G21" s="56">
        <f t="shared" si="5"/>
        <v>5900.8109999999997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5900.8109999999997</v>
      </c>
      <c r="D22" s="56">
        <f t="shared" si="0"/>
        <v>17.210999999999999</v>
      </c>
      <c r="E22" s="56">
        <f t="shared" si="6"/>
        <v>319.77053272002763</v>
      </c>
      <c r="F22" s="56">
        <f t="shared" si="2"/>
        <v>336.98099999999999</v>
      </c>
      <c r="G22" s="56">
        <f t="shared" si="5"/>
        <v>5581.04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5581.04</v>
      </c>
      <c r="D23" s="56">
        <f t="shared" si="0"/>
        <v>16.277999999999999</v>
      </c>
      <c r="E23" s="56">
        <f t="shared" si="6"/>
        <v>320.70319677379439</v>
      </c>
      <c r="F23" s="56">
        <f t="shared" si="2"/>
        <v>336.98099999999999</v>
      </c>
      <c r="G23" s="56">
        <f t="shared" si="5"/>
        <v>5260.3370000000004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5260.3370000000004</v>
      </c>
      <c r="D24" s="56">
        <f t="shared" si="0"/>
        <v>15.343</v>
      </c>
      <c r="E24" s="56">
        <f t="shared" si="6"/>
        <v>321.63858109771792</v>
      </c>
      <c r="F24" s="56">
        <f t="shared" si="2"/>
        <v>336.98099999999999</v>
      </c>
      <c r="G24" s="56">
        <f t="shared" si="5"/>
        <v>4938.6980000000003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4938.6980000000003</v>
      </c>
      <c r="D25" s="56">
        <f t="shared" si="0"/>
        <v>14.404999999999999</v>
      </c>
      <c r="E25" s="56">
        <f t="shared" si="6"/>
        <v>322.57669362591963</v>
      </c>
      <c r="F25" s="56">
        <f t="shared" si="2"/>
        <v>336.98099999999999</v>
      </c>
      <c r="G25" s="56">
        <f t="shared" si="5"/>
        <v>4616.1210000000001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4616.1210000000001</v>
      </c>
      <c r="D26" s="56">
        <f t="shared" si="0"/>
        <v>13.464</v>
      </c>
      <c r="E26" s="56">
        <f t="shared" si="6"/>
        <v>323.5175423156619</v>
      </c>
      <c r="F26" s="56">
        <f t="shared" si="2"/>
        <v>336.98099999999999</v>
      </c>
      <c r="G26" s="56">
        <f t="shared" si="5"/>
        <v>4292.6030000000001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4292.6030000000001</v>
      </c>
      <c r="D27" s="56">
        <f t="shared" si="0"/>
        <v>12.52</v>
      </c>
      <c r="E27" s="56">
        <f t="shared" si="6"/>
        <v>324.46113514741592</v>
      </c>
      <c r="F27" s="56">
        <f t="shared" si="2"/>
        <v>336.98099999999999</v>
      </c>
      <c r="G27" s="56">
        <f t="shared" si="5"/>
        <v>3968.1419999999998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3968.1419999999998</v>
      </c>
      <c r="D28" s="56">
        <f t="shared" si="0"/>
        <v>11.574</v>
      </c>
      <c r="E28" s="56">
        <f t="shared" si="6"/>
        <v>325.40748012492918</v>
      </c>
      <c r="F28" s="56">
        <f t="shared" si="2"/>
        <v>336.98099999999999</v>
      </c>
      <c r="G28" s="56">
        <f t="shared" si="5"/>
        <v>3642.7350000000001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3642.7350000000001</v>
      </c>
      <c r="D29" s="56">
        <f t="shared" si="0"/>
        <v>10.625</v>
      </c>
      <c r="E29" s="56">
        <f t="shared" si="6"/>
        <v>326.35658527529353</v>
      </c>
      <c r="F29" s="56">
        <f t="shared" si="2"/>
        <v>336.98099999999999</v>
      </c>
      <c r="G29" s="56">
        <f t="shared" si="5"/>
        <v>3316.3780000000002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3316.3780000000002</v>
      </c>
      <c r="D30" s="56">
        <f t="shared" si="0"/>
        <v>9.673</v>
      </c>
      <c r="E30" s="56">
        <f t="shared" si="6"/>
        <v>327.30845864901318</v>
      </c>
      <c r="F30" s="56">
        <f t="shared" si="2"/>
        <v>336.98099999999999</v>
      </c>
      <c r="G30" s="56">
        <f t="shared" si="5"/>
        <v>2989.07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2989.07</v>
      </c>
      <c r="D31" s="56">
        <f t="shared" si="0"/>
        <v>8.718</v>
      </c>
      <c r="E31" s="56">
        <f t="shared" si="6"/>
        <v>328.26310832007277</v>
      </c>
      <c r="F31" s="56">
        <f t="shared" si="2"/>
        <v>336.98099999999999</v>
      </c>
      <c r="G31" s="56">
        <f t="shared" si="5"/>
        <v>2660.8069999999998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2660.8069999999998</v>
      </c>
      <c r="D32" s="56">
        <f t="shared" si="0"/>
        <v>7.7610000000000001</v>
      </c>
      <c r="E32" s="56">
        <f t="shared" si="6"/>
        <v>329.22054238600634</v>
      </c>
      <c r="F32" s="56">
        <f t="shared" si="2"/>
        <v>336.98099999999999</v>
      </c>
      <c r="G32" s="56">
        <f t="shared" si="5"/>
        <v>2331.5859999999998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2331.5859999999998</v>
      </c>
      <c r="D33" s="56">
        <f t="shared" si="0"/>
        <v>6.8</v>
      </c>
      <c r="E33" s="56">
        <f t="shared" si="6"/>
        <v>330.18076896796555</v>
      </c>
      <c r="F33" s="56">
        <f t="shared" si="2"/>
        <v>336.98099999999999</v>
      </c>
      <c r="G33" s="56">
        <f t="shared" si="5"/>
        <v>2001.405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2001.405</v>
      </c>
      <c r="D34" s="56">
        <f t="shared" si="0"/>
        <v>5.8369999999999997</v>
      </c>
      <c r="E34" s="56">
        <f t="shared" si="6"/>
        <v>331.14379621078876</v>
      </c>
      <c r="F34" s="56">
        <f t="shared" si="2"/>
        <v>336.98099999999999</v>
      </c>
      <c r="G34" s="56">
        <f t="shared" si="5"/>
        <v>1670.261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1670.261</v>
      </c>
      <c r="D35" s="56">
        <f t="shared" si="0"/>
        <v>4.8719999999999999</v>
      </c>
      <c r="E35" s="56">
        <f t="shared" si="6"/>
        <v>332.10963228307025</v>
      </c>
      <c r="F35" s="56">
        <f t="shared" si="2"/>
        <v>336.98099999999999</v>
      </c>
      <c r="G35" s="56">
        <f t="shared" si="5"/>
        <v>1338.1510000000001</v>
      </c>
    </row>
    <row r="36" spans="1:7" x14ac:dyDescent="0.3">
      <c r="A36" s="54">
        <f t="shared" si="3"/>
        <v>44805</v>
      </c>
      <c r="B36" s="55">
        <v>21</v>
      </c>
      <c r="C36" s="26">
        <f t="shared" si="1"/>
        <v>1338.1510000000001</v>
      </c>
      <c r="D36" s="56">
        <f t="shared" si="0"/>
        <v>3.903</v>
      </c>
      <c r="E36" s="56">
        <f t="shared" si="6"/>
        <v>333.07828537722918</v>
      </c>
      <c r="F36" s="56">
        <f t="shared" si="2"/>
        <v>336.98099999999999</v>
      </c>
      <c r="G36" s="56">
        <f t="shared" si="5"/>
        <v>1005.073</v>
      </c>
    </row>
    <row r="37" spans="1:7" x14ac:dyDescent="0.3">
      <c r="A37" s="54">
        <f t="shared" si="3"/>
        <v>44835</v>
      </c>
      <c r="B37" s="55">
        <v>22</v>
      </c>
      <c r="C37" s="26">
        <f t="shared" si="1"/>
        <v>1005.073</v>
      </c>
      <c r="D37" s="56">
        <f t="shared" si="0"/>
        <v>2.931</v>
      </c>
      <c r="E37" s="56">
        <f t="shared" si="6"/>
        <v>334.04976370957945</v>
      </c>
      <c r="F37" s="56">
        <f t="shared" si="2"/>
        <v>336.98099999999999</v>
      </c>
      <c r="G37" s="56">
        <f t="shared" si="5"/>
        <v>671.02300000000002</v>
      </c>
    </row>
    <row r="38" spans="1:7" x14ac:dyDescent="0.3">
      <c r="A38" s="54">
        <f t="shared" si="3"/>
        <v>44866</v>
      </c>
      <c r="B38" s="55">
        <v>23</v>
      </c>
      <c r="C38" s="26">
        <f t="shared" si="1"/>
        <v>671.02300000000002</v>
      </c>
      <c r="D38" s="56">
        <f t="shared" si="0"/>
        <v>1.9570000000000001</v>
      </c>
      <c r="E38" s="56">
        <f t="shared" si="6"/>
        <v>335.02407552039904</v>
      </c>
      <c r="F38" s="56">
        <f t="shared" si="2"/>
        <v>336.98099999999999</v>
      </c>
      <c r="G38" s="56">
        <f t="shared" si="5"/>
        <v>335.99900000000002</v>
      </c>
    </row>
    <row r="39" spans="1:7" x14ac:dyDescent="0.3">
      <c r="A39" s="54">
        <f t="shared" si="3"/>
        <v>44896</v>
      </c>
      <c r="B39" s="55">
        <v>24</v>
      </c>
      <c r="C39" s="26">
        <f t="shared" si="1"/>
        <v>335.99900000000002</v>
      </c>
      <c r="D39" s="56">
        <f t="shared" si="0"/>
        <v>0.98</v>
      </c>
      <c r="E39" s="56">
        <f t="shared" si="6"/>
        <v>336.00122907400015</v>
      </c>
      <c r="F39" s="56">
        <f t="shared" si="2"/>
        <v>336.98099999999999</v>
      </c>
      <c r="G39" s="80">
        <f t="shared" si="5"/>
        <v>-2E-3</v>
      </c>
    </row>
    <row r="40" spans="1:7" x14ac:dyDescent="0.3">
      <c r="A40" s="54"/>
      <c r="B40" s="55"/>
      <c r="C40" s="26"/>
      <c r="D40" s="56"/>
      <c r="E40" s="56"/>
      <c r="F40" s="56"/>
      <c r="G40" s="56"/>
    </row>
    <row r="41" spans="1:7" x14ac:dyDescent="0.3">
      <c r="A41" s="54"/>
      <c r="B41" s="55"/>
      <c r="C41" s="26"/>
      <c r="D41" s="56"/>
      <c r="E41" s="56"/>
      <c r="F41" s="56"/>
      <c r="G41" s="56"/>
    </row>
    <row r="42" spans="1:7" x14ac:dyDescent="0.3">
      <c r="A42" s="54"/>
      <c r="B42" s="55"/>
      <c r="C42" s="26"/>
      <c r="D42" s="56"/>
      <c r="E42" s="56"/>
      <c r="F42" s="56"/>
      <c r="G42" s="56"/>
    </row>
    <row r="43" spans="1:7" x14ac:dyDescent="0.3">
      <c r="A43" s="54"/>
      <c r="B43" s="55"/>
      <c r="C43" s="26"/>
      <c r="D43" s="56"/>
      <c r="E43" s="56"/>
      <c r="F43" s="56"/>
      <c r="G43" s="56"/>
    </row>
    <row r="44" spans="1:7" x14ac:dyDescent="0.3">
      <c r="A44" s="54"/>
      <c r="B44" s="55"/>
      <c r="C44" s="26"/>
      <c r="D44" s="56"/>
      <c r="E44" s="56"/>
      <c r="F44" s="56"/>
      <c r="G44" s="56"/>
    </row>
    <row r="45" spans="1:7" x14ac:dyDescent="0.3">
      <c r="A45" s="54"/>
      <c r="B45" s="55"/>
      <c r="C45" s="26"/>
      <c r="D45" s="56"/>
      <c r="E45" s="56"/>
      <c r="F45" s="56"/>
      <c r="G45" s="56"/>
    </row>
    <row r="46" spans="1:7" x14ac:dyDescent="0.3">
      <c r="A46" s="54"/>
      <c r="B46" s="55"/>
      <c r="C46" s="26"/>
      <c r="D46" s="56"/>
      <c r="E46" s="56"/>
      <c r="F46" s="56"/>
      <c r="G46" s="56"/>
    </row>
    <row r="47" spans="1:7" x14ac:dyDescent="0.3">
      <c r="A47" s="54"/>
      <c r="B47" s="55"/>
      <c r="C47" s="26"/>
      <c r="D47" s="56"/>
      <c r="E47" s="56"/>
      <c r="F47" s="56"/>
      <c r="G47" s="56"/>
    </row>
    <row r="48" spans="1:7" x14ac:dyDescent="0.3">
      <c r="A48" s="54"/>
      <c r="B48" s="55"/>
      <c r="C48" s="26"/>
      <c r="D48" s="56"/>
      <c r="E48" s="56"/>
      <c r="F48" s="56"/>
      <c r="G48" s="56"/>
    </row>
    <row r="49" spans="1:7" x14ac:dyDescent="0.3">
      <c r="A49" s="54"/>
      <c r="B49" s="55"/>
      <c r="C49" s="26"/>
      <c r="D49" s="56"/>
      <c r="E49" s="56"/>
      <c r="F49" s="56"/>
      <c r="G49" s="56"/>
    </row>
    <row r="50" spans="1:7" x14ac:dyDescent="0.3">
      <c r="A50" s="54"/>
      <c r="B50" s="55"/>
      <c r="C50" s="26"/>
      <c r="D50" s="56"/>
      <c r="E50" s="56"/>
      <c r="F50" s="56"/>
      <c r="G50" s="56"/>
    </row>
    <row r="51" spans="1:7" x14ac:dyDescent="0.3">
      <c r="A51" s="54"/>
      <c r="B51" s="55"/>
      <c r="C51" s="26"/>
      <c r="D51" s="56"/>
      <c r="E51" s="56"/>
      <c r="F51" s="56"/>
      <c r="G51" s="56"/>
    </row>
    <row r="52" spans="1:7" x14ac:dyDescent="0.3">
      <c r="A52" s="54"/>
      <c r="B52" s="55"/>
      <c r="C52" s="26"/>
      <c r="D52" s="56"/>
      <c r="E52" s="56"/>
      <c r="F52" s="56"/>
      <c r="G52" s="56"/>
    </row>
    <row r="53" spans="1:7" x14ac:dyDescent="0.3">
      <c r="A53" s="54"/>
      <c r="B53" s="55"/>
      <c r="C53" s="26"/>
      <c r="D53" s="56"/>
      <c r="E53" s="56"/>
      <c r="F53" s="56"/>
      <c r="G53" s="56"/>
    </row>
    <row r="54" spans="1:7" x14ac:dyDescent="0.3">
      <c r="A54" s="54"/>
      <c r="B54" s="55"/>
      <c r="C54" s="26"/>
      <c r="D54" s="56"/>
      <c r="E54" s="56"/>
      <c r="F54" s="56"/>
      <c r="G54" s="56"/>
    </row>
    <row r="55" spans="1:7" x14ac:dyDescent="0.3">
      <c r="A55" s="54"/>
      <c r="B55" s="55"/>
      <c r="C55" s="26"/>
      <c r="D55" s="56"/>
      <c r="E55" s="56"/>
      <c r="F55" s="56"/>
      <c r="G55" s="56"/>
    </row>
    <row r="56" spans="1:7" x14ac:dyDescent="0.3">
      <c r="A56" s="54"/>
      <c r="B56" s="55"/>
      <c r="C56" s="26"/>
      <c r="D56" s="56"/>
      <c r="E56" s="56"/>
      <c r="F56" s="56"/>
      <c r="G56" s="56"/>
    </row>
    <row r="57" spans="1:7" x14ac:dyDescent="0.3">
      <c r="A57" s="54"/>
      <c r="B57" s="55"/>
      <c r="C57" s="26"/>
      <c r="D57" s="56"/>
      <c r="E57" s="56"/>
      <c r="F57" s="56"/>
      <c r="G57" s="56"/>
    </row>
    <row r="58" spans="1:7" x14ac:dyDescent="0.3">
      <c r="A58" s="54"/>
      <c r="B58" s="55"/>
      <c r="C58" s="26"/>
      <c r="D58" s="56"/>
      <c r="E58" s="56"/>
      <c r="F58" s="56"/>
      <c r="G58" s="56"/>
    </row>
    <row r="59" spans="1:7" x14ac:dyDescent="0.3">
      <c r="A59" s="54"/>
      <c r="B59" s="55"/>
      <c r="C59" s="26"/>
      <c r="D59" s="56"/>
      <c r="E59" s="56"/>
      <c r="F59" s="56"/>
      <c r="G59" s="56"/>
    </row>
    <row r="60" spans="1:7" x14ac:dyDescent="0.3">
      <c r="A60" s="54"/>
      <c r="B60" s="55"/>
      <c r="C60" s="26"/>
      <c r="D60" s="56"/>
      <c r="E60" s="56"/>
      <c r="F60" s="56"/>
      <c r="G60" s="56"/>
    </row>
    <row r="61" spans="1:7" x14ac:dyDescent="0.3">
      <c r="A61" s="54"/>
      <c r="B61" s="55"/>
      <c r="C61" s="26"/>
      <c r="D61" s="56"/>
      <c r="E61" s="56"/>
      <c r="F61" s="56"/>
      <c r="G61" s="56"/>
    </row>
    <row r="62" spans="1:7" x14ac:dyDescent="0.3">
      <c r="A62" s="54"/>
      <c r="B62" s="55"/>
      <c r="C62" s="26"/>
      <c r="D62" s="56"/>
      <c r="E62" s="56"/>
      <c r="F62" s="56"/>
      <c r="G62" s="56"/>
    </row>
    <row r="63" spans="1:7" x14ac:dyDescent="0.3">
      <c r="A63" s="54"/>
      <c r="B63" s="55"/>
      <c r="C63" s="26"/>
      <c r="D63" s="56"/>
      <c r="E63" s="56"/>
      <c r="F63" s="56"/>
      <c r="G63" s="56"/>
    </row>
    <row r="64" spans="1:7" x14ac:dyDescent="0.3">
      <c r="A64" s="54"/>
      <c r="B64" s="55"/>
      <c r="C64" s="26"/>
      <c r="D64" s="56"/>
      <c r="E64" s="56"/>
      <c r="F64" s="56"/>
      <c r="G64" s="56"/>
    </row>
    <row r="65" spans="1:7" x14ac:dyDescent="0.3">
      <c r="A65" s="54"/>
      <c r="B65" s="55"/>
      <c r="C65" s="26"/>
      <c r="D65" s="56"/>
      <c r="E65" s="56"/>
      <c r="F65" s="56"/>
      <c r="G65" s="56"/>
    </row>
    <row r="66" spans="1:7" x14ac:dyDescent="0.3">
      <c r="A66" s="54"/>
      <c r="B66" s="55"/>
      <c r="C66" s="26"/>
      <c r="D66" s="56"/>
      <c r="E66" s="56"/>
      <c r="F66" s="56"/>
      <c r="G66" s="56"/>
    </row>
    <row r="67" spans="1:7" x14ac:dyDescent="0.3">
      <c r="A67" s="54"/>
      <c r="B67" s="55"/>
      <c r="C67" s="26"/>
      <c r="D67" s="56"/>
      <c r="E67" s="56"/>
      <c r="F67" s="56"/>
      <c r="G67" s="56"/>
    </row>
    <row r="68" spans="1:7" x14ac:dyDescent="0.3">
      <c r="A68" s="54"/>
      <c r="B68" s="55"/>
      <c r="C68" s="26"/>
      <c r="D68" s="56"/>
      <c r="E68" s="56"/>
      <c r="F68" s="56"/>
      <c r="G68" s="56"/>
    </row>
    <row r="69" spans="1:7" x14ac:dyDescent="0.3">
      <c r="A69" s="54"/>
      <c r="B69" s="55"/>
      <c r="C69" s="26"/>
      <c r="D69" s="56"/>
      <c r="E69" s="56"/>
      <c r="F69" s="56"/>
      <c r="G69" s="56"/>
    </row>
    <row r="70" spans="1:7" x14ac:dyDescent="0.3">
      <c r="A70" s="54"/>
      <c r="B70" s="55"/>
      <c r="C70" s="26"/>
      <c r="D70" s="56"/>
      <c r="E70" s="56"/>
      <c r="F70" s="56"/>
      <c r="G70" s="56"/>
    </row>
    <row r="71" spans="1:7" x14ac:dyDescent="0.3">
      <c r="A71" s="54"/>
      <c r="B71" s="55"/>
      <c r="C71" s="26"/>
      <c r="D71" s="56"/>
      <c r="E71" s="56"/>
      <c r="F71" s="56"/>
      <c r="G71" s="56"/>
    </row>
    <row r="72" spans="1:7" x14ac:dyDescent="0.3">
      <c r="A72" s="54"/>
      <c r="B72" s="55"/>
      <c r="C72" s="26"/>
      <c r="D72" s="56"/>
      <c r="E72" s="56"/>
      <c r="F72" s="56"/>
      <c r="G72" s="56"/>
    </row>
    <row r="73" spans="1:7" x14ac:dyDescent="0.3">
      <c r="A73" s="54"/>
      <c r="B73" s="55"/>
      <c r="C73" s="26"/>
      <c r="D73" s="56"/>
      <c r="E73" s="56"/>
      <c r="F73" s="56"/>
      <c r="G73" s="56"/>
    </row>
    <row r="74" spans="1:7" x14ac:dyDescent="0.3">
      <c r="A74" s="54"/>
      <c r="B74" s="55"/>
      <c r="C74" s="26"/>
      <c r="D74" s="56"/>
      <c r="E74" s="56"/>
      <c r="F74" s="56"/>
      <c r="G74" s="56"/>
    </row>
    <row r="75" spans="1:7" x14ac:dyDescent="0.3">
      <c r="A75" s="54"/>
      <c r="B75" s="55"/>
      <c r="C75" s="26"/>
      <c r="D75" s="56"/>
      <c r="E75" s="56"/>
      <c r="F75" s="56"/>
      <c r="G75" s="5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8" sqref="I8"/>
    </sheetView>
  </sheetViews>
  <sheetFormatPr defaultColWidth="9.21875" defaultRowHeight="14.4" x14ac:dyDescent="0.3"/>
  <cols>
    <col min="1" max="1" width="9.21875" style="21"/>
    <col min="2" max="2" width="7.77734375" style="21" customWidth="1"/>
    <col min="3" max="3" width="14.77734375" style="21" customWidth="1"/>
    <col min="4" max="4" width="14.21875" style="21" customWidth="1"/>
    <col min="5" max="7" width="14.77734375" style="21" customWidth="1"/>
    <col min="8" max="257" width="9.21875" style="21"/>
    <col min="258" max="258" width="7.77734375" style="21" customWidth="1"/>
    <col min="259" max="259" width="14.77734375" style="21" customWidth="1"/>
    <col min="260" max="260" width="14.21875" style="21" customWidth="1"/>
    <col min="261" max="263" width="14.77734375" style="21" customWidth="1"/>
    <col min="264" max="513" width="9.21875" style="21"/>
    <col min="514" max="514" width="7.77734375" style="21" customWidth="1"/>
    <col min="515" max="515" width="14.77734375" style="21" customWidth="1"/>
    <col min="516" max="516" width="14.21875" style="21" customWidth="1"/>
    <col min="517" max="519" width="14.77734375" style="21" customWidth="1"/>
    <col min="520" max="769" width="9.21875" style="21"/>
    <col min="770" max="770" width="7.77734375" style="21" customWidth="1"/>
    <col min="771" max="771" width="14.77734375" style="21" customWidth="1"/>
    <col min="772" max="772" width="14.21875" style="21" customWidth="1"/>
    <col min="773" max="775" width="14.77734375" style="21" customWidth="1"/>
    <col min="776" max="1025" width="9.21875" style="21"/>
    <col min="1026" max="1026" width="7.77734375" style="21" customWidth="1"/>
    <col min="1027" max="1027" width="14.77734375" style="21" customWidth="1"/>
    <col min="1028" max="1028" width="14.21875" style="21" customWidth="1"/>
    <col min="1029" max="1031" width="14.77734375" style="21" customWidth="1"/>
    <col min="1032" max="1281" width="9.21875" style="21"/>
    <col min="1282" max="1282" width="7.77734375" style="21" customWidth="1"/>
    <col min="1283" max="1283" width="14.77734375" style="21" customWidth="1"/>
    <col min="1284" max="1284" width="14.21875" style="21" customWidth="1"/>
    <col min="1285" max="1287" width="14.77734375" style="21" customWidth="1"/>
    <col min="1288" max="1537" width="9.21875" style="21"/>
    <col min="1538" max="1538" width="7.77734375" style="21" customWidth="1"/>
    <col min="1539" max="1539" width="14.77734375" style="21" customWidth="1"/>
    <col min="1540" max="1540" width="14.21875" style="21" customWidth="1"/>
    <col min="1541" max="1543" width="14.77734375" style="21" customWidth="1"/>
    <col min="1544" max="1793" width="9.21875" style="21"/>
    <col min="1794" max="1794" width="7.77734375" style="21" customWidth="1"/>
    <col min="1795" max="1795" width="14.77734375" style="21" customWidth="1"/>
    <col min="1796" max="1796" width="14.21875" style="21" customWidth="1"/>
    <col min="1797" max="1799" width="14.77734375" style="21" customWidth="1"/>
    <col min="1800" max="2049" width="9.21875" style="21"/>
    <col min="2050" max="2050" width="7.77734375" style="21" customWidth="1"/>
    <col min="2051" max="2051" width="14.77734375" style="21" customWidth="1"/>
    <col min="2052" max="2052" width="14.21875" style="21" customWidth="1"/>
    <col min="2053" max="2055" width="14.77734375" style="21" customWidth="1"/>
    <col min="2056" max="2305" width="9.21875" style="21"/>
    <col min="2306" max="2306" width="7.77734375" style="21" customWidth="1"/>
    <col min="2307" max="2307" width="14.77734375" style="21" customWidth="1"/>
    <col min="2308" max="2308" width="14.21875" style="21" customWidth="1"/>
    <col min="2309" max="2311" width="14.77734375" style="21" customWidth="1"/>
    <col min="2312" max="2561" width="9.21875" style="21"/>
    <col min="2562" max="2562" width="7.77734375" style="21" customWidth="1"/>
    <col min="2563" max="2563" width="14.77734375" style="21" customWidth="1"/>
    <col min="2564" max="2564" width="14.21875" style="21" customWidth="1"/>
    <col min="2565" max="2567" width="14.77734375" style="21" customWidth="1"/>
    <col min="2568" max="2817" width="9.21875" style="21"/>
    <col min="2818" max="2818" width="7.77734375" style="21" customWidth="1"/>
    <col min="2819" max="2819" width="14.77734375" style="21" customWidth="1"/>
    <col min="2820" max="2820" width="14.21875" style="21" customWidth="1"/>
    <col min="2821" max="2823" width="14.77734375" style="21" customWidth="1"/>
    <col min="2824" max="3073" width="9.21875" style="21"/>
    <col min="3074" max="3074" width="7.77734375" style="21" customWidth="1"/>
    <col min="3075" max="3075" width="14.77734375" style="21" customWidth="1"/>
    <col min="3076" max="3076" width="14.21875" style="21" customWidth="1"/>
    <col min="3077" max="3079" width="14.77734375" style="21" customWidth="1"/>
    <col min="3080" max="3329" width="9.21875" style="21"/>
    <col min="3330" max="3330" width="7.77734375" style="21" customWidth="1"/>
    <col min="3331" max="3331" width="14.77734375" style="21" customWidth="1"/>
    <col min="3332" max="3332" width="14.21875" style="21" customWidth="1"/>
    <col min="3333" max="3335" width="14.77734375" style="21" customWidth="1"/>
    <col min="3336" max="3585" width="9.21875" style="21"/>
    <col min="3586" max="3586" width="7.77734375" style="21" customWidth="1"/>
    <col min="3587" max="3587" width="14.77734375" style="21" customWidth="1"/>
    <col min="3588" max="3588" width="14.21875" style="21" customWidth="1"/>
    <col min="3589" max="3591" width="14.77734375" style="21" customWidth="1"/>
    <col min="3592" max="3841" width="9.21875" style="21"/>
    <col min="3842" max="3842" width="7.77734375" style="21" customWidth="1"/>
    <col min="3843" max="3843" width="14.77734375" style="21" customWidth="1"/>
    <col min="3844" max="3844" width="14.21875" style="21" customWidth="1"/>
    <col min="3845" max="3847" width="14.77734375" style="21" customWidth="1"/>
    <col min="3848" max="4097" width="9.21875" style="21"/>
    <col min="4098" max="4098" width="7.77734375" style="21" customWidth="1"/>
    <col min="4099" max="4099" width="14.77734375" style="21" customWidth="1"/>
    <col min="4100" max="4100" width="14.21875" style="21" customWidth="1"/>
    <col min="4101" max="4103" width="14.77734375" style="21" customWidth="1"/>
    <col min="4104" max="4353" width="9.21875" style="21"/>
    <col min="4354" max="4354" width="7.77734375" style="21" customWidth="1"/>
    <col min="4355" max="4355" width="14.77734375" style="21" customWidth="1"/>
    <col min="4356" max="4356" width="14.21875" style="21" customWidth="1"/>
    <col min="4357" max="4359" width="14.77734375" style="21" customWidth="1"/>
    <col min="4360" max="4609" width="9.21875" style="21"/>
    <col min="4610" max="4610" width="7.77734375" style="21" customWidth="1"/>
    <col min="4611" max="4611" width="14.77734375" style="21" customWidth="1"/>
    <col min="4612" max="4612" width="14.21875" style="21" customWidth="1"/>
    <col min="4613" max="4615" width="14.77734375" style="21" customWidth="1"/>
    <col min="4616" max="4865" width="9.21875" style="21"/>
    <col min="4866" max="4866" width="7.77734375" style="21" customWidth="1"/>
    <col min="4867" max="4867" width="14.77734375" style="21" customWidth="1"/>
    <col min="4868" max="4868" width="14.21875" style="21" customWidth="1"/>
    <col min="4869" max="4871" width="14.77734375" style="21" customWidth="1"/>
    <col min="4872" max="5121" width="9.21875" style="21"/>
    <col min="5122" max="5122" width="7.77734375" style="21" customWidth="1"/>
    <col min="5123" max="5123" width="14.77734375" style="21" customWidth="1"/>
    <col min="5124" max="5124" width="14.21875" style="21" customWidth="1"/>
    <col min="5125" max="5127" width="14.77734375" style="21" customWidth="1"/>
    <col min="5128" max="5377" width="9.21875" style="21"/>
    <col min="5378" max="5378" width="7.77734375" style="21" customWidth="1"/>
    <col min="5379" max="5379" width="14.77734375" style="21" customWidth="1"/>
    <col min="5380" max="5380" width="14.21875" style="21" customWidth="1"/>
    <col min="5381" max="5383" width="14.77734375" style="21" customWidth="1"/>
    <col min="5384" max="5633" width="9.21875" style="21"/>
    <col min="5634" max="5634" width="7.77734375" style="21" customWidth="1"/>
    <col min="5635" max="5635" width="14.77734375" style="21" customWidth="1"/>
    <col min="5636" max="5636" width="14.21875" style="21" customWidth="1"/>
    <col min="5637" max="5639" width="14.77734375" style="21" customWidth="1"/>
    <col min="5640" max="5889" width="9.21875" style="21"/>
    <col min="5890" max="5890" width="7.77734375" style="21" customWidth="1"/>
    <col min="5891" max="5891" width="14.77734375" style="21" customWidth="1"/>
    <col min="5892" max="5892" width="14.21875" style="21" customWidth="1"/>
    <col min="5893" max="5895" width="14.77734375" style="21" customWidth="1"/>
    <col min="5896" max="6145" width="9.21875" style="21"/>
    <col min="6146" max="6146" width="7.77734375" style="21" customWidth="1"/>
    <col min="6147" max="6147" width="14.77734375" style="21" customWidth="1"/>
    <col min="6148" max="6148" width="14.21875" style="21" customWidth="1"/>
    <col min="6149" max="6151" width="14.77734375" style="21" customWidth="1"/>
    <col min="6152" max="6401" width="9.21875" style="21"/>
    <col min="6402" max="6402" width="7.77734375" style="21" customWidth="1"/>
    <col min="6403" max="6403" width="14.77734375" style="21" customWidth="1"/>
    <col min="6404" max="6404" width="14.21875" style="21" customWidth="1"/>
    <col min="6405" max="6407" width="14.77734375" style="21" customWidth="1"/>
    <col min="6408" max="6657" width="9.21875" style="21"/>
    <col min="6658" max="6658" width="7.77734375" style="21" customWidth="1"/>
    <col min="6659" max="6659" width="14.77734375" style="21" customWidth="1"/>
    <col min="6660" max="6660" width="14.21875" style="21" customWidth="1"/>
    <col min="6661" max="6663" width="14.77734375" style="21" customWidth="1"/>
    <col min="6664" max="6913" width="9.21875" style="21"/>
    <col min="6914" max="6914" width="7.77734375" style="21" customWidth="1"/>
    <col min="6915" max="6915" width="14.77734375" style="21" customWidth="1"/>
    <col min="6916" max="6916" width="14.21875" style="21" customWidth="1"/>
    <col min="6917" max="6919" width="14.77734375" style="21" customWidth="1"/>
    <col min="6920" max="7169" width="9.21875" style="21"/>
    <col min="7170" max="7170" width="7.77734375" style="21" customWidth="1"/>
    <col min="7171" max="7171" width="14.77734375" style="21" customWidth="1"/>
    <col min="7172" max="7172" width="14.21875" style="21" customWidth="1"/>
    <col min="7173" max="7175" width="14.77734375" style="21" customWidth="1"/>
    <col min="7176" max="7425" width="9.21875" style="21"/>
    <col min="7426" max="7426" width="7.77734375" style="21" customWidth="1"/>
    <col min="7427" max="7427" width="14.77734375" style="21" customWidth="1"/>
    <col min="7428" max="7428" width="14.21875" style="21" customWidth="1"/>
    <col min="7429" max="7431" width="14.77734375" style="21" customWidth="1"/>
    <col min="7432" max="7681" width="9.21875" style="21"/>
    <col min="7682" max="7682" width="7.77734375" style="21" customWidth="1"/>
    <col min="7683" max="7683" width="14.77734375" style="21" customWidth="1"/>
    <col min="7684" max="7684" width="14.21875" style="21" customWidth="1"/>
    <col min="7685" max="7687" width="14.77734375" style="21" customWidth="1"/>
    <col min="7688" max="7937" width="9.21875" style="21"/>
    <col min="7938" max="7938" width="7.77734375" style="21" customWidth="1"/>
    <col min="7939" max="7939" width="14.77734375" style="21" customWidth="1"/>
    <col min="7940" max="7940" width="14.21875" style="21" customWidth="1"/>
    <col min="7941" max="7943" width="14.77734375" style="21" customWidth="1"/>
    <col min="7944" max="8193" width="9.21875" style="21"/>
    <col min="8194" max="8194" width="7.77734375" style="21" customWidth="1"/>
    <col min="8195" max="8195" width="14.77734375" style="21" customWidth="1"/>
    <col min="8196" max="8196" width="14.21875" style="21" customWidth="1"/>
    <col min="8197" max="8199" width="14.77734375" style="21" customWidth="1"/>
    <col min="8200" max="8449" width="9.21875" style="21"/>
    <col min="8450" max="8450" width="7.77734375" style="21" customWidth="1"/>
    <col min="8451" max="8451" width="14.77734375" style="21" customWidth="1"/>
    <col min="8452" max="8452" width="14.21875" style="21" customWidth="1"/>
    <col min="8453" max="8455" width="14.77734375" style="21" customWidth="1"/>
    <col min="8456" max="8705" width="9.21875" style="21"/>
    <col min="8706" max="8706" width="7.77734375" style="21" customWidth="1"/>
    <col min="8707" max="8707" width="14.77734375" style="21" customWidth="1"/>
    <col min="8708" max="8708" width="14.21875" style="21" customWidth="1"/>
    <col min="8709" max="8711" width="14.77734375" style="21" customWidth="1"/>
    <col min="8712" max="8961" width="9.21875" style="21"/>
    <col min="8962" max="8962" width="7.77734375" style="21" customWidth="1"/>
    <col min="8963" max="8963" width="14.77734375" style="21" customWidth="1"/>
    <col min="8964" max="8964" width="14.21875" style="21" customWidth="1"/>
    <col min="8965" max="8967" width="14.77734375" style="21" customWidth="1"/>
    <col min="8968" max="9217" width="9.21875" style="21"/>
    <col min="9218" max="9218" width="7.77734375" style="21" customWidth="1"/>
    <col min="9219" max="9219" width="14.77734375" style="21" customWidth="1"/>
    <col min="9220" max="9220" width="14.21875" style="21" customWidth="1"/>
    <col min="9221" max="9223" width="14.77734375" style="21" customWidth="1"/>
    <col min="9224" max="9473" width="9.21875" style="21"/>
    <col min="9474" max="9474" width="7.77734375" style="21" customWidth="1"/>
    <col min="9475" max="9475" width="14.77734375" style="21" customWidth="1"/>
    <col min="9476" max="9476" width="14.21875" style="21" customWidth="1"/>
    <col min="9477" max="9479" width="14.77734375" style="21" customWidth="1"/>
    <col min="9480" max="9729" width="9.21875" style="21"/>
    <col min="9730" max="9730" width="7.77734375" style="21" customWidth="1"/>
    <col min="9731" max="9731" width="14.77734375" style="21" customWidth="1"/>
    <col min="9732" max="9732" width="14.21875" style="21" customWidth="1"/>
    <col min="9733" max="9735" width="14.77734375" style="21" customWidth="1"/>
    <col min="9736" max="9985" width="9.21875" style="21"/>
    <col min="9986" max="9986" width="7.77734375" style="21" customWidth="1"/>
    <col min="9987" max="9987" width="14.77734375" style="21" customWidth="1"/>
    <col min="9988" max="9988" width="14.21875" style="21" customWidth="1"/>
    <col min="9989" max="9991" width="14.77734375" style="21" customWidth="1"/>
    <col min="9992" max="10241" width="9.21875" style="21"/>
    <col min="10242" max="10242" width="7.77734375" style="21" customWidth="1"/>
    <col min="10243" max="10243" width="14.77734375" style="21" customWidth="1"/>
    <col min="10244" max="10244" width="14.21875" style="21" customWidth="1"/>
    <col min="10245" max="10247" width="14.77734375" style="21" customWidth="1"/>
    <col min="10248" max="10497" width="9.21875" style="21"/>
    <col min="10498" max="10498" width="7.77734375" style="21" customWidth="1"/>
    <col min="10499" max="10499" width="14.77734375" style="21" customWidth="1"/>
    <col min="10500" max="10500" width="14.21875" style="21" customWidth="1"/>
    <col min="10501" max="10503" width="14.77734375" style="21" customWidth="1"/>
    <col min="10504" max="10753" width="9.21875" style="21"/>
    <col min="10754" max="10754" width="7.77734375" style="21" customWidth="1"/>
    <col min="10755" max="10755" width="14.77734375" style="21" customWidth="1"/>
    <col min="10756" max="10756" width="14.21875" style="21" customWidth="1"/>
    <col min="10757" max="10759" width="14.77734375" style="21" customWidth="1"/>
    <col min="10760" max="11009" width="9.21875" style="21"/>
    <col min="11010" max="11010" width="7.77734375" style="21" customWidth="1"/>
    <col min="11011" max="11011" width="14.77734375" style="21" customWidth="1"/>
    <col min="11012" max="11012" width="14.21875" style="21" customWidth="1"/>
    <col min="11013" max="11015" width="14.77734375" style="21" customWidth="1"/>
    <col min="11016" max="11265" width="9.21875" style="21"/>
    <col min="11266" max="11266" width="7.77734375" style="21" customWidth="1"/>
    <col min="11267" max="11267" width="14.77734375" style="21" customWidth="1"/>
    <col min="11268" max="11268" width="14.21875" style="21" customWidth="1"/>
    <col min="11269" max="11271" width="14.77734375" style="21" customWidth="1"/>
    <col min="11272" max="11521" width="9.21875" style="21"/>
    <col min="11522" max="11522" width="7.77734375" style="21" customWidth="1"/>
    <col min="11523" max="11523" width="14.77734375" style="21" customWidth="1"/>
    <col min="11524" max="11524" width="14.21875" style="21" customWidth="1"/>
    <col min="11525" max="11527" width="14.77734375" style="21" customWidth="1"/>
    <col min="11528" max="11777" width="9.21875" style="21"/>
    <col min="11778" max="11778" width="7.77734375" style="21" customWidth="1"/>
    <col min="11779" max="11779" width="14.77734375" style="21" customWidth="1"/>
    <col min="11780" max="11780" width="14.21875" style="21" customWidth="1"/>
    <col min="11781" max="11783" width="14.77734375" style="21" customWidth="1"/>
    <col min="11784" max="12033" width="9.21875" style="21"/>
    <col min="12034" max="12034" width="7.77734375" style="21" customWidth="1"/>
    <col min="12035" max="12035" width="14.77734375" style="21" customWidth="1"/>
    <col min="12036" max="12036" width="14.21875" style="21" customWidth="1"/>
    <col min="12037" max="12039" width="14.77734375" style="21" customWidth="1"/>
    <col min="12040" max="12289" width="9.21875" style="21"/>
    <col min="12290" max="12290" width="7.77734375" style="21" customWidth="1"/>
    <col min="12291" max="12291" width="14.77734375" style="21" customWidth="1"/>
    <col min="12292" max="12292" width="14.21875" style="21" customWidth="1"/>
    <col min="12293" max="12295" width="14.77734375" style="21" customWidth="1"/>
    <col min="12296" max="12545" width="9.21875" style="21"/>
    <col min="12546" max="12546" width="7.77734375" style="21" customWidth="1"/>
    <col min="12547" max="12547" width="14.77734375" style="21" customWidth="1"/>
    <col min="12548" max="12548" width="14.21875" style="21" customWidth="1"/>
    <col min="12549" max="12551" width="14.77734375" style="21" customWidth="1"/>
    <col min="12552" max="12801" width="9.21875" style="21"/>
    <col min="12802" max="12802" width="7.77734375" style="21" customWidth="1"/>
    <col min="12803" max="12803" width="14.77734375" style="21" customWidth="1"/>
    <col min="12804" max="12804" width="14.21875" style="21" customWidth="1"/>
    <col min="12805" max="12807" width="14.77734375" style="21" customWidth="1"/>
    <col min="12808" max="13057" width="9.21875" style="21"/>
    <col min="13058" max="13058" width="7.77734375" style="21" customWidth="1"/>
    <col min="13059" max="13059" width="14.77734375" style="21" customWidth="1"/>
    <col min="13060" max="13060" width="14.21875" style="21" customWidth="1"/>
    <col min="13061" max="13063" width="14.77734375" style="21" customWidth="1"/>
    <col min="13064" max="13313" width="9.21875" style="21"/>
    <col min="13314" max="13314" width="7.77734375" style="21" customWidth="1"/>
    <col min="13315" max="13315" width="14.77734375" style="21" customWidth="1"/>
    <col min="13316" max="13316" width="14.21875" style="21" customWidth="1"/>
    <col min="13317" max="13319" width="14.77734375" style="21" customWidth="1"/>
    <col min="13320" max="13569" width="9.21875" style="21"/>
    <col min="13570" max="13570" width="7.77734375" style="21" customWidth="1"/>
    <col min="13571" max="13571" width="14.77734375" style="21" customWidth="1"/>
    <col min="13572" max="13572" width="14.21875" style="21" customWidth="1"/>
    <col min="13573" max="13575" width="14.77734375" style="21" customWidth="1"/>
    <col min="13576" max="13825" width="9.21875" style="21"/>
    <col min="13826" max="13826" width="7.77734375" style="21" customWidth="1"/>
    <col min="13827" max="13827" width="14.77734375" style="21" customWidth="1"/>
    <col min="13828" max="13828" width="14.21875" style="21" customWidth="1"/>
    <col min="13829" max="13831" width="14.77734375" style="21" customWidth="1"/>
    <col min="13832" max="14081" width="9.21875" style="21"/>
    <col min="14082" max="14082" width="7.77734375" style="21" customWidth="1"/>
    <col min="14083" max="14083" width="14.77734375" style="21" customWidth="1"/>
    <col min="14084" max="14084" width="14.21875" style="21" customWidth="1"/>
    <col min="14085" max="14087" width="14.77734375" style="21" customWidth="1"/>
    <col min="14088" max="14337" width="9.21875" style="21"/>
    <col min="14338" max="14338" width="7.77734375" style="21" customWidth="1"/>
    <col min="14339" max="14339" width="14.77734375" style="21" customWidth="1"/>
    <col min="14340" max="14340" width="14.21875" style="21" customWidth="1"/>
    <col min="14341" max="14343" width="14.77734375" style="21" customWidth="1"/>
    <col min="14344" max="14593" width="9.21875" style="21"/>
    <col min="14594" max="14594" width="7.77734375" style="21" customWidth="1"/>
    <col min="14595" max="14595" width="14.77734375" style="21" customWidth="1"/>
    <col min="14596" max="14596" width="14.21875" style="21" customWidth="1"/>
    <col min="14597" max="14599" width="14.77734375" style="21" customWidth="1"/>
    <col min="14600" max="14849" width="9.21875" style="21"/>
    <col min="14850" max="14850" width="7.77734375" style="21" customWidth="1"/>
    <col min="14851" max="14851" width="14.77734375" style="21" customWidth="1"/>
    <col min="14852" max="14852" width="14.21875" style="21" customWidth="1"/>
    <col min="14853" max="14855" width="14.77734375" style="21" customWidth="1"/>
    <col min="14856" max="15105" width="9.21875" style="21"/>
    <col min="15106" max="15106" width="7.77734375" style="21" customWidth="1"/>
    <col min="15107" max="15107" width="14.77734375" style="21" customWidth="1"/>
    <col min="15108" max="15108" width="14.21875" style="21" customWidth="1"/>
    <col min="15109" max="15111" width="14.77734375" style="21" customWidth="1"/>
    <col min="15112" max="15361" width="9.21875" style="21"/>
    <col min="15362" max="15362" width="7.77734375" style="21" customWidth="1"/>
    <col min="15363" max="15363" width="14.77734375" style="21" customWidth="1"/>
    <col min="15364" max="15364" width="14.21875" style="21" customWidth="1"/>
    <col min="15365" max="15367" width="14.77734375" style="21" customWidth="1"/>
    <col min="15368" max="15617" width="9.21875" style="21"/>
    <col min="15618" max="15618" width="7.77734375" style="21" customWidth="1"/>
    <col min="15619" max="15619" width="14.77734375" style="21" customWidth="1"/>
    <col min="15620" max="15620" width="14.21875" style="21" customWidth="1"/>
    <col min="15621" max="15623" width="14.77734375" style="21" customWidth="1"/>
    <col min="15624" max="15873" width="9.21875" style="21"/>
    <col min="15874" max="15874" width="7.77734375" style="21" customWidth="1"/>
    <col min="15875" max="15875" width="14.77734375" style="21" customWidth="1"/>
    <col min="15876" max="15876" width="14.21875" style="21" customWidth="1"/>
    <col min="15877" max="15879" width="14.77734375" style="21" customWidth="1"/>
    <col min="15880" max="16129" width="9.21875" style="21"/>
    <col min="16130" max="16130" width="7.77734375" style="21" customWidth="1"/>
    <col min="16131" max="16131" width="14.77734375" style="21" customWidth="1"/>
    <col min="16132" max="16132" width="14.21875" style="21" customWidth="1"/>
    <col min="16133" max="16135" width="14.77734375" style="21" customWidth="1"/>
    <col min="16136" max="16384" width="9.21875" style="21"/>
  </cols>
  <sheetData>
    <row r="1" spans="1:13" x14ac:dyDescent="0.3">
      <c r="A1" s="19"/>
      <c r="B1" s="19"/>
      <c r="C1" s="19"/>
      <c r="D1" s="19"/>
      <c r="E1" s="19"/>
      <c r="F1" s="19"/>
      <c r="G1" s="20"/>
    </row>
    <row r="2" spans="1:13" x14ac:dyDescent="0.3">
      <c r="A2" s="19"/>
      <c r="B2" s="19"/>
      <c r="C2" s="19"/>
      <c r="D2" s="19"/>
      <c r="E2" s="19"/>
      <c r="F2" s="22"/>
      <c r="G2" s="23"/>
    </row>
    <row r="3" spans="1:13" x14ac:dyDescent="0.3">
      <c r="A3" s="19"/>
      <c r="B3" s="19"/>
      <c r="C3" s="19"/>
      <c r="D3" s="19"/>
      <c r="E3" s="19"/>
      <c r="F3" s="22"/>
      <c r="G3" s="23"/>
    </row>
    <row r="4" spans="1:13" ht="21" x14ac:dyDescent="0.4">
      <c r="A4" s="19"/>
      <c r="B4" s="24" t="s">
        <v>46</v>
      </c>
      <c r="C4" s="19"/>
      <c r="D4" s="19"/>
      <c r="E4" s="25"/>
      <c r="F4" s="26"/>
      <c r="G4" s="19"/>
      <c r="K4" s="27"/>
      <c r="L4" s="28"/>
    </row>
    <row r="5" spans="1:13" x14ac:dyDescent="0.3">
      <c r="A5" s="19"/>
      <c r="B5" s="19"/>
      <c r="C5" s="19"/>
      <c r="D5" s="19"/>
      <c r="E5" s="19"/>
      <c r="F5" s="26"/>
      <c r="G5" s="19"/>
      <c r="K5" s="29"/>
      <c r="L5" s="28"/>
    </row>
    <row r="6" spans="1:13" x14ac:dyDescent="0.3">
      <c r="A6" s="19"/>
      <c r="B6" s="30" t="s">
        <v>11</v>
      </c>
      <c r="C6" s="31"/>
      <c r="D6" s="32"/>
      <c r="E6" s="33">
        <v>44197</v>
      </c>
      <c r="F6" s="34"/>
      <c r="G6" s="19"/>
      <c r="K6" s="35"/>
      <c r="L6" s="35"/>
    </row>
    <row r="7" spans="1:13" x14ac:dyDescent="0.3">
      <c r="A7" s="19"/>
      <c r="B7" s="36" t="s">
        <v>12</v>
      </c>
      <c r="C7" s="37"/>
      <c r="D7" s="38"/>
      <c r="E7" s="39">
        <v>20</v>
      </c>
      <c r="F7" s="40" t="s">
        <v>13</v>
      </c>
      <c r="G7" s="19"/>
      <c r="K7" s="41"/>
      <c r="L7" s="41"/>
    </row>
    <row r="8" spans="1:13" x14ac:dyDescent="0.3">
      <c r="A8" s="19"/>
      <c r="B8" s="36" t="s">
        <v>14</v>
      </c>
      <c r="C8" s="37"/>
      <c r="E8" s="39">
        <v>7800</v>
      </c>
      <c r="F8" s="40" t="s">
        <v>15</v>
      </c>
      <c r="G8" s="19"/>
      <c r="K8" s="41"/>
      <c r="L8" s="41"/>
    </row>
    <row r="9" spans="1:13" x14ac:dyDescent="0.3">
      <c r="A9" s="19"/>
      <c r="B9" s="36" t="s">
        <v>16</v>
      </c>
      <c r="C9" s="37"/>
      <c r="D9" s="38"/>
      <c r="E9" s="42">
        <v>1</v>
      </c>
      <c r="F9" s="40"/>
      <c r="G9" s="19"/>
      <c r="K9" s="43"/>
      <c r="L9" s="43"/>
    </row>
    <row r="10" spans="1:13" x14ac:dyDescent="0.3">
      <c r="A10" s="19"/>
      <c r="B10" s="36" t="s">
        <v>17</v>
      </c>
      <c r="C10" s="37"/>
      <c r="D10" s="44">
        <f>E6-1</f>
        <v>44196</v>
      </c>
      <c r="E10" s="45">
        <f>E8</f>
        <v>7800</v>
      </c>
      <c r="F10" s="40" t="s">
        <v>15</v>
      </c>
      <c r="G10" s="19"/>
      <c r="K10" s="43"/>
      <c r="L10" s="43"/>
    </row>
    <row r="11" spans="1:13" x14ac:dyDescent="0.3">
      <c r="A11" s="19"/>
      <c r="B11" s="36" t="s">
        <v>18</v>
      </c>
      <c r="C11" s="37"/>
      <c r="D11" s="44">
        <f>EDATE(D10,E7)</f>
        <v>44804</v>
      </c>
      <c r="E11" s="45">
        <v>0</v>
      </c>
      <c r="F11" s="40" t="s">
        <v>15</v>
      </c>
      <c r="G11" s="19"/>
      <c r="K11" s="41"/>
      <c r="L11" s="41"/>
      <c r="M11" s="43"/>
    </row>
    <row r="12" spans="1:13" x14ac:dyDescent="0.3">
      <c r="A12" s="19"/>
      <c r="B12" s="46" t="s">
        <v>19</v>
      </c>
      <c r="C12" s="47"/>
      <c r="D12" s="48"/>
      <c r="E12" s="78">
        <v>3.5000000000000003E-2</v>
      </c>
      <c r="F12" s="49"/>
      <c r="G12" s="50"/>
      <c r="K12" s="41"/>
      <c r="L12" s="41"/>
      <c r="M12" s="43"/>
    </row>
    <row r="13" spans="1:13" x14ac:dyDescent="0.3">
      <c r="A13" s="19"/>
      <c r="B13" s="51"/>
      <c r="C13" s="37"/>
      <c r="E13" s="52"/>
      <c r="F13" s="51"/>
      <c r="G13" s="50"/>
      <c r="K13" s="41"/>
      <c r="L13" s="41"/>
      <c r="M13" s="43"/>
    </row>
    <row r="14" spans="1:13" x14ac:dyDescent="0.3">
      <c r="K14" s="41"/>
      <c r="L14" s="41"/>
      <c r="M14" s="43"/>
    </row>
    <row r="15" spans="1:13" ht="15" thickBot="1" x14ac:dyDescent="0.35">
      <c r="A15" s="53" t="s">
        <v>20</v>
      </c>
      <c r="B15" s="53" t="s">
        <v>21</v>
      </c>
      <c r="C15" s="53" t="s">
        <v>22</v>
      </c>
      <c r="D15" s="53" t="s">
        <v>3</v>
      </c>
      <c r="E15" s="53" t="s">
        <v>23</v>
      </c>
      <c r="F15" s="53" t="s">
        <v>24</v>
      </c>
      <c r="G15" s="53" t="s">
        <v>25</v>
      </c>
      <c r="K15" s="41"/>
      <c r="L15" s="41"/>
      <c r="M15" s="43"/>
    </row>
    <row r="16" spans="1:13" x14ac:dyDescent="0.3">
      <c r="A16" s="54">
        <f>E6</f>
        <v>44197</v>
      </c>
      <c r="B16" s="55">
        <v>1</v>
      </c>
      <c r="C16" s="26">
        <f>E10</f>
        <v>7800</v>
      </c>
      <c r="D16" s="56">
        <f>ROUND(C16*$E$12/12,3)</f>
        <v>22.75</v>
      </c>
      <c r="E16" s="56">
        <f>PPMT($E$12/12,B16,$E$7,-$E$10,$E$11,0)</f>
        <v>379.30389699590461</v>
      </c>
      <c r="F16" s="56">
        <f>ROUND(PMT($E$12/12,E7,-E10,E11),3)</f>
        <v>402.05399999999997</v>
      </c>
      <c r="G16" s="56">
        <f>ROUND(C16-E16,3)</f>
        <v>7420.6959999999999</v>
      </c>
      <c r="K16" s="41"/>
      <c r="L16" s="41"/>
      <c r="M16" s="43"/>
    </row>
    <row r="17" spans="1:13" x14ac:dyDescent="0.3">
      <c r="A17" s="54">
        <f>EDATE(A16,1)</f>
        <v>44228</v>
      </c>
      <c r="B17" s="55">
        <v>2</v>
      </c>
      <c r="C17" s="26">
        <f>G16</f>
        <v>7420.6959999999999</v>
      </c>
      <c r="D17" s="56">
        <f t="shared" ref="D17:D50" si="0">ROUND(C17*$E$12/12,3)</f>
        <v>21.643999999999998</v>
      </c>
      <c r="E17" s="56">
        <f>PPMT($E$12/12,B17,$E$7,-$E$10,$E$11,0)</f>
        <v>380.41020002880936</v>
      </c>
      <c r="F17" s="56">
        <f>F16</f>
        <v>402.05399999999997</v>
      </c>
      <c r="G17" s="56">
        <f>ROUND(C17-E17,3)</f>
        <v>7040.2860000000001</v>
      </c>
      <c r="K17" s="41"/>
      <c r="L17" s="41"/>
      <c r="M17" s="43"/>
    </row>
    <row r="18" spans="1:13" x14ac:dyDescent="0.3">
      <c r="A18" s="54">
        <f>EDATE(A17,1)</f>
        <v>44256</v>
      </c>
      <c r="B18" s="55">
        <v>3</v>
      </c>
      <c r="C18" s="26">
        <f t="shared" ref="C18:C50" si="1">G17</f>
        <v>7040.2860000000001</v>
      </c>
      <c r="D18" s="56">
        <f t="shared" si="0"/>
        <v>20.533999999999999</v>
      </c>
      <c r="E18" s="56">
        <f>PPMT($E$12/12,B18,$E$7,-$E$10,$E$11,0)</f>
        <v>381.51972977889335</v>
      </c>
      <c r="F18" s="56">
        <f t="shared" ref="F18:F50" si="2">F17</f>
        <v>402.05399999999997</v>
      </c>
      <c r="G18" s="56">
        <f>ROUND(C18-E18,3)</f>
        <v>6658.7659999999996</v>
      </c>
      <c r="K18" s="41"/>
      <c r="L18" s="41"/>
      <c r="M18" s="43"/>
    </row>
    <row r="19" spans="1:13" x14ac:dyDescent="0.3">
      <c r="A19" s="54">
        <f t="shared" ref="A19:A50" si="3">EDATE(A18,1)</f>
        <v>44287</v>
      </c>
      <c r="B19" s="55">
        <v>4</v>
      </c>
      <c r="C19" s="26">
        <f t="shared" si="1"/>
        <v>6658.7659999999996</v>
      </c>
      <c r="D19" s="56">
        <f t="shared" si="0"/>
        <v>19.420999999999999</v>
      </c>
      <c r="E19" s="56">
        <f t="shared" ref="E19" si="4">PPMT($E$12/12,B19,$E$7,-$E$10,$E$11,0)</f>
        <v>382.63249565741518</v>
      </c>
      <c r="F19" s="56">
        <f t="shared" si="2"/>
        <v>402.05399999999997</v>
      </c>
      <c r="G19" s="56">
        <f t="shared" ref="G19:G50" si="5">ROUND(C19-E19,3)</f>
        <v>6276.134</v>
      </c>
      <c r="K19" s="41"/>
      <c r="L19" s="41"/>
      <c r="M19" s="43"/>
    </row>
    <row r="20" spans="1:13" x14ac:dyDescent="0.3">
      <c r="A20" s="54">
        <f t="shared" si="3"/>
        <v>44317</v>
      </c>
      <c r="B20" s="55">
        <v>5</v>
      </c>
      <c r="C20" s="26">
        <f t="shared" si="1"/>
        <v>6276.134</v>
      </c>
      <c r="D20" s="56">
        <f t="shared" si="0"/>
        <v>18.305</v>
      </c>
      <c r="E20" s="56">
        <f>PPMT($E$12/12,B20,$E$7,-$E$10,$E$11,0)</f>
        <v>383.7485071030826</v>
      </c>
      <c r="F20" s="56">
        <f t="shared" si="2"/>
        <v>402.05399999999997</v>
      </c>
      <c r="G20" s="56">
        <f t="shared" si="5"/>
        <v>5892.3850000000002</v>
      </c>
      <c r="K20" s="41"/>
      <c r="L20" s="41"/>
      <c r="M20" s="43"/>
    </row>
    <row r="21" spans="1:13" x14ac:dyDescent="0.3">
      <c r="A21" s="54">
        <f t="shared" si="3"/>
        <v>44348</v>
      </c>
      <c r="B21" s="55">
        <v>6</v>
      </c>
      <c r="C21" s="26">
        <f t="shared" si="1"/>
        <v>5892.3850000000002</v>
      </c>
      <c r="D21" s="56">
        <f t="shared" si="0"/>
        <v>17.186</v>
      </c>
      <c r="E21" s="56">
        <f t="shared" ref="E21:E50" si="6">PPMT($E$12/12,B21,$E$7,-$E$10,$E$11,0)</f>
        <v>384.86777358213328</v>
      </c>
      <c r="F21" s="56">
        <f t="shared" si="2"/>
        <v>402.05399999999997</v>
      </c>
      <c r="G21" s="56">
        <f t="shared" si="5"/>
        <v>5507.5169999999998</v>
      </c>
      <c r="K21" s="41"/>
      <c r="L21" s="41"/>
      <c r="M21" s="43"/>
    </row>
    <row r="22" spans="1:13" x14ac:dyDescent="0.3">
      <c r="A22" s="54">
        <f t="shared" si="3"/>
        <v>44378</v>
      </c>
      <c r="B22" s="55">
        <v>7</v>
      </c>
      <c r="C22" s="26">
        <f t="shared" si="1"/>
        <v>5507.5169999999998</v>
      </c>
      <c r="D22" s="56">
        <f t="shared" si="0"/>
        <v>16.064</v>
      </c>
      <c r="E22" s="56">
        <f t="shared" si="6"/>
        <v>385.99030458841446</v>
      </c>
      <c r="F22" s="56">
        <f t="shared" si="2"/>
        <v>402.05399999999997</v>
      </c>
      <c r="G22" s="56">
        <f t="shared" si="5"/>
        <v>5121.527</v>
      </c>
      <c r="K22" s="41"/>
      <c r="L22" s="41"/>
      <c r="M22" s="43"/>
    </row>
    <row r="23" spans="1:13" x14ac:dyDescent="0.3">
      <c r="A23" s="54">
        <f>EDATE(A22,1)</f>
        <v>44409</v>
      </c>
      <c r="B23" s="55">
        <v>8</v>
      </c>
      <c r="C23" s="26">
        <f t="shared" si="1"/>
        <v>5121.527</v>
      </c>
      <c r="D23" s="56">
        <f t="shared" si="0"/>
        <v>14.938000000000001</v>
      </c>
      <c r="E23" s="56">
        <f t="shared" si="6"/>
        <v>387.11610964346403</v>
      </c>
      <c r="F23" s="56">
        <f t="shared" si="2"/>
        <v>402.05399999999997</v>
      </c>
      <c r="G23" s="56">
        <f t="shared" si="5"/>
        <v>4734.4110000000001</v>
      </c>
      <c r="K23" s="41"/>
      <c r="L23" s="41"/>
      <c r="M23" s="43"/>
    </row>
    <row r="24" spans="1:13" x14ac:dyDescent="0.3">
      <c r="A24" s="54">
        <f t="shared" si="3"/>
        <v>44440</v>
      </c>
      <c r="B24" s="55">
        <v>9</v>
      </c>
      <c r="C24" s="26">
        <f t="shared" si="1"/>
        <v>4734.4110000000001</v>
      </c>
      <c r="D24" s="56">
        <f t="shared" si="0"/>
        <v>13.808999999999999</v>
      </c>
      <c r="E24" s="56">
        <f t="shared" si="6"/>
        <v>388.24519829659084</v>
      </c>
      <c r="F24" s="56">
        <f t="shared" si="2"/>
        <v>402.05399999999997</v>
      </c>
      <c r="G24" s="56">
        <f t="shared" si="5"/>
        <v>4346.1660000000002</v>
      </c>
      <c r="K24" s="41"/>
      <c r="L24" s="41"/>
      <c r="M24" s="43"/>
    </row>
    <row r="25" spans="1:13" x14ac:dyDescent="0.3">
      <c r="A25" s="54">
        <f t="shared" si="3"/>
        <v>44470</v>
      </c>
      <c r="B25" s="55">
        <v>10</v>
      </c>
      <c r="C25" s="26">
        <f t="shared" si="1"/>
        <v>4346.1660000000002</v>
      </c>
      <c r="D25" s="56">
        <f t="shared" si="0"/>
        <v>12.676</v>
      </c>
      <c r="E25" s="56">
        <f t="shared" si="6"/>
        <v>389.37758012495584</v>
      </c>
      <c r="F25" s="56">
        <f t="shared" si="2"/>
        <v>402.05399999999997</v>
      </c>
      <c r="G25" s="56">
        <f t="shared" si="5"/>
        <v>3956.788</v>
      </c>
    </row>
    <row r="26" spans="1:13" x14ac:dyDescent="0.3">
      <c r="A26" s="54">
        <f t="shared" si="3"/>
        <v>44501</v>
      </c>
      <c r="B26" s="55">
        <v>11</v>
      </c>
      <c r="C26" s="26">
        <f t="shared" si="1"/>
        <v>3956.788</v>
      </c>
      <c r="D26" s="56">
        <f t="shared" si="0"/>
        <v>11.541</v>
      </c>
      <c r="E26" s="56">
        <f t="shared" si="6"/>
        <v>390.51326473365367</v>
      </c>
      <c r="F26" s="56">
        <f t="shared" si="2"/>
        <v>402.05399999999997</v>
      </c>
      <c r="G26" s="56">
        <f t="shared" si="5"/>
        <v>3566.2750000000001</v>
      </c>
    </row>
    <row r="27" spans="1:13" x14ac:dyDescent="0.3">
      <c r="A27" s="54">
        <f t="shared" si="3"/>
        <v>44531</v>
      </c>
      <c r="B27" s="55">
        <v>12</v>
      </c>
      <c r="C27" s="26">
        <f t="shared" si="1"/>
        <v>3566.2750000000001</v>
      </c>
      <c r="D27" s="56">
        <f t="shared" si="0"/>
        <v>10.401999999999999</v>
      </c>
      <c r="E27" s="56">
        <f t="shared" si="6"/>
        <v>391.65226175579346</v>
      </c>
      <c r="F27" s="56">
        <f t="shared" si="2"/>
        <v>402.05399999999997</v>
      </c>
      <c r="G27" s="56">
        <f t="shared" si="5"/>
        <v>3174.623</v>
      </c>
    </row>
    <row r="28" spans="1:13" x14ac:dyDescent="0.3">
      <c r="A28" s="54">
        <f t="shared" si="3"/>
        <v>44562</v>
      </c>
      <c r="B28" s="55">
        <v>13</v>
      </c>
      <c r="C28" s="26">
        <f t="shared" si="1"/>
        <v>3174.623</v>
      </c>
      <c r="D28" s="56">
        <f t="shared" si="0"/>
        <v>9.2590000000000003</v>
      </c>
      <c r="E28" s="56">
        <f t="shared" si="6"/>
        <v>392.79458085258119</v>
      </c>
      <c r="F28" s="56">
        <f t="shared" si="2"/>
        <v>402.05399999999997</v>
      </c>
      <c r="G28" s="56">
        <f t="shared" si="5"/>
        <v>2781.828</v>
      </c>
    </row>
    <row r="29" spans="1:13" x14ac:dyDescent="0.3">
      <c r="A29" s="54">
        <f t="shared" si="3"/>
        <v>44593</v>
      </c>
      <c r="B29" s="55">
        <v>14</v>
      </c>
      <c r="C29" s="26">
        <f t="shared" si="1"/>
        <v>2781.828</v>
      </c>
      <c r="D29" s="56">
        <f t="shared" si="0"/>
        <v>8.1140000000000008</v>
      </c>
      <c r="E29" s="56">
        <f t="shared" si="6"/>
        <v>393.9402317134012</v>
      </c>
      <c r="F29" s="56">
        <f t="shared" si="2"/>
        <v>402.05399999999997</v>
      </c>
      <c r="G29" s="56">
        <f t="shared" si="5"/>
        <v>2387.8879999999999</v>
      </c>
    </row>
    <row r="30" spans="1:13" x14ac:dyDescent="0.3">
      <c r="A30" s="54">
        <f t="shared" si="3"/>
        <v>44621</v>
      </c>
      <c r="B30" s="55">
        <v>15</v>
      </c>
      <c r="C30" s="26">
        <f t="shared" si="1"/>
        <v>2387.8879999999999</v>
      </c>
      <c r="D30" s="56">
        <f t="shared" si="0"/>
        <v>6.9649999999999999</v>
      </c>
      <c r="E30" s="56">
        <f t="shared" si="6"/>
        <v>395.08922405589863</v>
      </c>
      <c r="F30" s="56">
        <f t="shared" si="2"/>
        <v>402.05399999999997</v>
      </c>
      <c r="G30" s="56">
        <f t="shared" si="5"/>
        <v>1992.799</v>
      </c>
    </row>
    <row r="31" spans="1:13" x14ac:dyDescent="0.3">
      <c r="A31" s="54">
        <f t="shared" si="3"/>
        <v>44652</v>
      </c>
      <c r="B31" s="55">
        <v>16</v>
      </c>
      <c r="C31" s="26">
        <f t="shared" si="1"/>
        <v>1992.799</v>
      </c>
      <c r="D31" s="56">
        <f t="shared" si="0"/>
        <v>5.8120000000000003</v>
      </c>
      <c r="E31" s="56">
        <f t="shared" si="6"/>
        <v>396.24156762606168</v>
      </c>
      <c r="F31" s="56">
        <f t="shared" si="2"/>
        <v>402.05399999999997</v>
      </c>
      <c r="G31" s="56">
        <f t="shared" si="5"/>
        <v>1596.557</v>
      </c>
    </row>
    <row r="32" spans="1:13" x14ac:dyDescent="0.3">
      <c r="A32" s="54">
        <f t="shared" si="3"/>
        <v>44682</v>
      </c>
      <c r="B32" s="55">
        <v>17</v>
      </c>
      <c r="C32" s="26">
        <f t="shared" si="1"/>
        <v>1596.557</v>
      </c>
      <c r="D32" s="56">
        <f t="shared" si="0"/>
        <v>4.657</v>
      </c>
      <c r="E32" s="56">
        <f t="shared" si="6"/>
        <v>397.39727219830439</v>
      </c>
      <c r="F32" s="56">
        <f t="shared" si="2"/>
        <v>402.05399999999997</v>
      </c>
      <c r="G32" s="56">
        <f t="shared" si="5"/>
        <v>1199.1600000000001</v>
      </c>
    </row>
    <row r="33" spans="1:7" x14ac:dyDescent="0.3">
      <c r="A33" s="54">
        <f t="shared" si="3"/>
        <v>44713</v>
      </c>
      <c r="B33" s="55">
        <v>18</v>
      </c>
      <c r="C33" s="26">
        <f t="shared" si="1"/>
        <v>1199.1600000000001</v>
      </c>
      <c r="D33" s="56">
        <f t="shared" si="0"/>
        <v>3.4980000000000002</v>
      </c>
      <c r="E33" s="56">
        <f t="shared" si="6"/>
        <v>398.55634757554941</v>
      </c>
      <c r="F33" s="56">
        <f t="shared" si="2"/>
        <v>402.05399999999997</v>
      </c>
      <c r="G33" s="56">
        <f t="shared" si="5"/>
        <v>800.60400000000004</v>
      </c>
    </row>
    <row r="34" spans="1:7" x14ac:dyDescent="0.3">
      <c r="A34" s="54">
        <f t="shared" si="3"/>
        <v>44743</v>
      </c>
      <c r="B34" s="55">
        <v>19</v>
      </c>
      <c r="C34" s="26">
        <f t="shared" si="1"/>
        <v>800.60400000000004</v>
      </c>
      <c r="D34" s="56">
        <f t="shared" si="0"/>
        <v>2.335</v>
      </c>
      <c r="E34" s="56">
        <f t="shared" si="6"/>
        <v>399.71880358931145</v>
      </c>
      <c r="F34" s="56">
        <f t="shared" si="2"/>
        <v>402.05399999999997</v>
      </c>
      <c r="G34" s="56">
        <f t="shared" si="5"/>
        <v>400.88499999999999</v>
      </c>
    </row>
    <row r="35" spans="1:7" x14ac:dyDescent="0.3">
      <c r="A35" s="54">
        <f t="shared" si="3"/>
        <v>44774</v>
      </c>
      <c r="B35" s="55">
        <v>20</v>
      </c>
      <c r="C35" s="26">
        <f t="shared" si="1"/>
        <v>400.88499999999999</v>
      </c>
      <c r="D35" s="56">
        <f t="shared" si="0"/>
        <v>1.169</v>
      </c>
      <c r="E35" s="56">
        <f t="shared" si="6"/>
        <v>400.88465009978023</v>
      </c>
      <c r="F35" s="56">
        <f t="shared" si="2"/>
        <v>402.05399999999997</v>
      </c>
      <c r="G35" s="56">
        <f t="shared" si="5"/>
        <v>0</v>
      </c>
    </row>
    <row r="36" spans="1:7" x14ac:dyDescent="0.3">
      <c r="A36" s="54"/>
      <c r="B36" s="55"/>
      <c r="C36" s="26"/>
      <c r="D36" s="56"/>
      <c r="E36" s="56"/>
      <c r="F36" s="56"/>
      <c r="G36" s="56"/>
    </row>
    <row r="37" spans="1:7" x14ac:dyDescent="0.3">
      <c r="A37" s="54"/>
      <c r="B37" s="55"/>
      <c r="C37" s="26"/>
      <c r="D37" s="56"/>
      <c r="E37" s="56"/>
      <c r="F37" s="56"/>
      <c r="G37" s="56"/>
    </row>
    <row r="38" spans="1:7" x14ac:dyDescent="0.3">
      <c r="A38" s="54"/>
      <c r="B38" s="55"/>
      <c r="C38" s="26"/>
      <c r="D38" s="56"/>
      <c r="E38" s="56"/>
      <c r="F38" s="56"/>
      <c r="G38" s="56"/>
    </row>
    <row r="39" spans="1:7" x14ac:dyDescent="0.3">
      <c r="A39" s="54"/>
      <c r="B39" s="55"/>
      <c r="C39" s="26"/>
      <c r="D39" s="56"/>
      <c r="E39" s="56"/>
      <c r="F39" s="56"/>
      <c r="G39" s="56"/>
    </row>
    <row r="40" spans="1:7" x14ac:dyDescent="0.3">
      <c r="A40" s="54"/>
      <c r="B40" s="55"/>
      <c r="C40" s="26"/>
      <c r="D40" s="56"/>
      <c r="E40" s="56"/>
      <c r="F40" s="56"/>
      <c r="G40" s="56"/>
    </row>
    <row r="41" spans="1:7" x14ac:dyDescent="0.3">
      <c r="A41" s="54"/>
      <c r="B41" s="55"/>
      <c r="C41" s="26"/>
      <c r="D41" s="56"/>
      <c r="E41" s="56"/>
      <c r="F41" s="56"/>
      <c r="G41" s="56"/>
    </row>
    <row r="42" spans="1:7" x14ac:dyDescent="0.3">
      <c r="A42" s="54"/>
      <c r="B42" s="55"/>
      <c r="C42" s="26"/>
      <c r="D42" s="56"/>
      <c r="E42" s="56"/>
      <c r="F42" s="56"/>
      <c r="G42" s="56"/>
    </row>
    <row r="43" spans="1:7" x14ac:dyDescent="0.3">
      <c r="A43" s="54"/>
      <c r="B43" s="55"/>
      <c r="C43" s="26"/>
      <c r="D43" s="56"/>
      <c r="E43" s="56"/>
      <c r="F43" s="56"/>
      <c r="G43" s="56"/>
    </row>
    <row r="44" spans="1:7" x14ac:dyDescent="0.3">
      <c r="A44" s="54"/>
      <c r="B44" s="55"/>
      <c r="C44" s="26"/>
      <c r="D44" s="56"/>
      <c r="E44" s="56"/>
      <c r="F44" s="56"/>
      <c r="G44" s="56"/>
    </row>
    <row r="45" spans="1:7" x14ac:dyDescent="0.3">
      <c r="A45" s="54"/>
      <c r="B45" s="55"/>
      <c r="C45" s="26"/>
      <c r="D45" s="56"/>
      <c r="E45" s="56"/>
      <c r="F45" s="56"/>
      <c r="G45" s="56"/>
    </row>
    <row r="46" spans="1:7" x14ac:dyDescent="0.3">
      <c r="A46" s="54"/>
      <c r="B46" s="55"/>
      <c r="C46" s="26"/>
      <c r="D46" s="56"/>
      <c r="E46" s="56"/>
      <c r="F46" s="56"/>
      <c r="G46" s="56"/>
    </row>
    <row r="47" spans="1:7" x14ac:dyDescent="0.3">
      <c r="A47" s="54"/>
      <c r="B47" s="55"/>
      <c r="C47" s="26"/>
      <c r="D47" s="56"/>
      <c r="E47" s="56"/>
      <c r="F47" s="56"/>
      <c r="G47" s="56"/>
    </row>
    <row r="48" spans="1:7" x14ac:dyDescent="0.3">
      <c r="A48" s="54"/>
      <c r="B48" s="55"/>
      <c r="C48" s="26"/>
      <c r="D48" s="56"/>
      <c r="E48" s="56"/>
      <c r="F48" s="56"/>
      <c r="G48" s="56"/>
    </row>
    <row r="49" spans="1:7" ht="14.25" customHeight="1" x14ac:dyDescent="0.3">
      <c r="A49" s="54"/>
      <c r="B49" s="55"/>
      <c r="C49" s="26"/>
      <c r="D49" s="56"/>
      <c r="E49" s="56"/>
      <c r="F49" s="56"/>
      <c r="G49" s="56"/>
    </row>
    <row r="50" spans="1:7" hidden="1" x14ac:dyDescent="0.3">
      <c r="A50" s="54">
        <f t="shared" si="3"/>
        <v>31</v>
      </c>
      <c r="B50" s="55">
        <v>35</v>
      </c>
      <c r="C50" s="26">
        <f t="shared" si="1"/>
        <v>0</v>
      </c>
      <c r="D50" s="56">
        <f t="shared" si="0"/>
        <v>0</v>
      </c>
      <c r="E50" s="56" t="e">
        <f t="shared" si="6"/>
        <v>#NUM!</v>
      </c>
      <c r="F50" s="56">
        <f t="shared" si="2"/>
        <v>0</v>
      </c>
      <c r="G50" s="56" t="e">
        <f t="shared" si="5"/>
        <v>#NUM!</v>
      </c>
    </row>
    <row r="51" spans="1:7" x14ac:dyDescent="0.3">
      <c r="A51" s="54"/>
      <c r="B51" s="55"/>
      <c r="C51" s="26"/>
      <c r="D51" s="56"/>
      <c r="E51" s="56"/>
      <c r="F51" s="56"/>
      <c r="G51" s="56"/>
    </row>
    <row r="52" spans="1:7" x14ac:dyDescent="0.3">
      <c r="A52" s="54"/>
      <c r="B52" s="55"/>
      <c r="C52" s="26"/>
      <c r="D52" s="56"/>
      <c r="E52" s="56"/>
      <c r="F52" s="56"/>
      <c r="G52" s="56"/>
    </row>
    <row r="53" spans="1:7" x14ac:dyDescent="0.3">
      <c r="A53" s="54"/>
      <c r="B53" s="55"/>
      <c r="C53" s="26"/>
      <c r="D53" s="56"/>
      <c r="E53" s="56"/>
      <c r="F53" s="56"/>
      <c r="G53" s="56"/>
    </row>
    <row r="54" spans="1:7" x14ac:dyDescent="0.3">
      <c r="A54" s="54"/>
      <c r="B54" s="55"/>
      <c r="C54" s="26"/>
      <c r="D54" s="56"/>
      <c r="E54" s="56"/>
      <c r="F54" s="56"/>
      <c r="G54" s="56"/>
    </row>
    <row r="55" spans="1:7" x14ac:dyDescent="0.3">
      <c r="A55" s="54"/>
      <c r="B55" s="55"/>
      <c r="C55" s="26"/>
      <c r="D55" s="56"/>
      <c r="E55" s="56"/>
      <c r="F55" s="56"/>
      <c r="G55" s="56"/>
    </row>
    <row r="56" spans="1:7" x14ac:dyDescent="0.3">
      <c r="A56" s="54"/>
      <c r="B56" s="55"/>
      <c r="C56" s="26"/>
      <c r="D56" s="56"/>
      <c r="E56" s="56"/>
      <c r="F56" s="56"/>
      <c r="G56" s="56"/>
    </row>
    <row r="57" spans="1:7" x14ac:dyDescent="0.3">
      <c r="A57" s="54"/>
      <c r="B57" s="55"/>
      <c r="C57" s="26"/>
      <c r="D57" s="56"/>
      <c r="E57" s="56"/>
      <c r="F57" s="56"/>
      <c r="G57" s="56"/>
    </row>
    <row r="58" spans="1:7" x14ac:dyDescent="0.3">
      <c r="A58" s="54"/>
      <c r="B58" s="55"/>
      <c r="C58" s="26"/>
      <c r="D58" s="56"/>
      <c r="E58" s="56"/>
      <c r="F58" s="56"/>
      <c r="G58" s="56"/>
    </row>
    <row r="59" spans="1:7" x14ac:dyDescent="0.3">
      <c r="A59" s="54"/>
      <c r="B59" s="55"/>
      <c r="C59" s="26"/>
      <c r="D59" s="56"/>
      <c r="E59" s="56"/>
      <c r="F59" s="56"/>
      <c r="G59" s="56"/>
    </row>
    <row r="60" spans="1:7" x14ac:dyDescent="0.3">
      <c r="A60" s="54"/>
      <c r="B60" s="55"/>
      <c r="C60" s="26"/>
      <c r="D60" s="56"/>
      <c r="E60" s="56"/>
      <c r="F60" s="56"/>
      <c r="G60" s="56"/>
    </row>
    <row r="61" spans="1:7" x14ac:dyDescent="0.3">
      <c r="A61" s="54"/>
      <c r="B61" s="55"/>
      <c r="C61" s="26"/>
      <c r="D61" s="56"/>
      <c r="E61" s="56"/>
      <c r="F61" s="56"/>
      <c r="G61" s="56"/>
    </row>
    <row r="62" spans="1:7" x14ac:dyDescent="0.3">
      <c r="A62" s="54"/>
      <c r="B62" s="55"/>
      <c r="C62" s="26"/>
      <c r="D62" s="56"/>
      <c r="E62" s="56"/>
      <c r="F62" s="56"/>
      <c r="G62" s="56"/>
    </row>
    <row r="63" spans="1:7" x14ac:dyDescent="0.3">
      <c r="A63" s="54"/>
      <c r="B63" s="55"/>
      <c r="C63" s="26"/>
      <c r="D63" s="56"/>
      <c r="E63" s="56"/>
      <c r="F63" s="56"/>
      <c r="G63" s="56"/>
    </row>
    <row r="64" spans="1:7" x14ac:dyDescent="0.3">
      <c r="A64" s="54"/>
      <c r="B64" s="55"/>
      <c r="C64" s="26"/>
      <c r="D64" s="56"/>
      <c r="E64" s="56"/>
      <c r="F64" s="56"/>
      <c r="G64" s="56"/>
    </row>
    <row r="65" spans="1:7" x14ac:dyDescent="0.3">
      <c r="A65" s="54"/>
      <c r="B65" s="55"/>
      <c r="C65" s="26"/>
      <c r="D65" s="56"/>
      <c r="E65" s="56"/>
      <c r="F65" s="56"/>
      <c r="G65" s="56"/>
    </row>
    <row r="66" spans="1:7" x14ac:dyDescent="0.3">
      <c r="A66" s="54"/>
      <c r="B66" s="55"/>
      <c r="C66" s="26"/>
      <c r="D66" s="56"/>
      <c r="E66" s="56"/>
      <c r="F66" s="56"/>
      <c r="G66" s="56"/>
    </row>
    <row r="67" spans="1:7" x14ac:dyDescent="0.3">
      <c r="A67" s="54"/>
      <c r="B67" s="55"/>
      <c r="C67" s="26"/>
      <c r="D67" s="56"/>
      <c r="E67" s="56"/>
      <c r="F67" s="56"/>
      <c r="G67" s="56"/>
    </row>
    <row r="68" spans="1:7" x14ac:dyDescent="0.3">
      <c r="A68" s="54"/>
      <c r="B68" s="55"/>
      <c r="C68" s="26"/>
      <c r="D68" s="56"/>
      <c r="E68" s="56"/>
      <c r="F68" s="56"/>
      <c r="G68" s="56"/>
    </row>
    <row r="69" spans="1:7" x14ac:dyDescent="0.3">
      <c r="A69" s="54"/>
      <c r="B69" s="55"/>
      <c r="C69" s="26"/>
      <c r="D69" s="56"/>
      <c r="E69" s="56"/>
      <c r="F69" s="56"/>
      <c r="G69" s="56"/>
    </row>
    <row r="70" spans="1:7" x14ac:dyDescent="0.3">
      <c r="A70" s="54"/>
      <c r="B70" s="55"/>
      <c r="C70" s="26"/>
      <c r="D70" s="56"/>
      <c r="E70" s="56"/>
      <c r="F70" s="56"/>
      <c r="G70" s="56"/>
    </row>
    <row r="71" spans="1:7" x14ac:dyDescent="0.3">
      <c r="A71" s="54"/>
      <c r="B71" s="55"/>
      <c r="C71" s="26"/>
      <c r="D71" s="56"/>
      <c r="E71" s="56"/>
      <c r="F71" s="56"/>
      <c r="G71" s="56"/>
    </row>
    <row r="72" spans="1:7" x14ac:dyDescent="0.3">
      <c r="A72" s="54"/>
      <c r="B72" s="55"/>
      <c r="C72" s="26"/>
      <c r="D72" s="56"/>
      <c r="E72" s="56"/>
      <c r="F72" s="56"/>
      <c r="G72" s="56"/>
    </row>
    <row r="73" spans="1:7" x14ac:dyDescent="0.3">
      <c r="A73" s="54"/>
      <c r="B73" s="55"/>
      <c r="C73" s="26"/>
      <c r="D73" s="56"/>
      <c r="E73" s="56"/>
      <c r="F73" s="56"/>
      <c r="G73" s="56"/>
    </row>
    <row r="74" spans="1:7" x14ac:dyDescent="0.3">
      <c r="A74" s="54"/>
      <c r="B74" s="55"/>
      <c r="C74" s="26"/>
      <c r="D74" s="56"/>
      <c r="E74" s="56"/>
      <c r="F74" s="56"/>
      <c r="G74" s="56"/>
    </row>
    <row r="75" spans="1:7" x14ac:dyDescent="0.3">
      <c r="A75" s="54"/>
      <c r="B75" s="55"/>
      <c r="C75" s="26"/>
      <c r="D75" s="56"/>
      <c r="E75" s="56"/>
      <c r="F75" s="56"/>
      <c r="G75" s="5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5B9BE65A-8517-47A6-A0B8-EDC85143A8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1FAAA7-D48D-4148-8F48-A5CDC0E75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6BBDAC3-0EE5-48F2-91AD-CE2A0D930E56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b75d5ef-9f4b-4445-abe8-84a77c2928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Lisa 2</vt:lpstr>
      <vt:lpstr>F.R. Kreutzwaldi 5a, Rakvere</vt:lpstr>
      <vt:lpstr>Loori, Auvere küla</vt:lpstr>
      <vt:lpstr>Pritsu, Hullo küla</vt:lpstr>
      <vt:lpstr>Punamäe kordon, Kuningaküla</vt:lpstr>
      <vt:lpstr>Rahu tn 38, Jõhvi</vt:lpstr>
      <vt:lpstr>Sadama tn 26, Kärdla</vt:lpstr>
      <vt:lpstr>Savi tn 2, Rapla</vt:lpstr>
      <vt:lpstr>Soo tn 2, Pärnu-Jaagupi</vt:lpstr>
      <vt:lpstr>Tiigi tn 9a, Narva</vt:lpstr>
      <vt:lpstr>Transvaali 58, Kuressaare</vt:lpstr>
      <vt:lpstr>Vahtra tn 3, Narva</vt:lpstr>
      <vt:lpstr>Ädala tn 25, Tallinn</vt:lpstr>
      <vt:lpstr>Järveküla tee 36, K-Järve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Merilyn Kull</cp:lastModifiedBy>
  <dcterms:created xsi:type="dcterms:W3CDTF">2019-05-23T12:09:36Z</dcterms:created>
  <dcterms:modified xsi:type="dcterms:W3CDTF">2020-06-19T12:37:16Z</dcterms:modified>
</cp:coreProperties>
</file>